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8855" windowHeight="11190"/>
  </bookViews>
  <sheets>
    <sheet name="Rekapitulace stavby" sheetId="1" r:id="rId1"/>
    <sheet name="SO 01 - Stavební část" sheetId="2" r:id="rId2"/>
    <sheet name="SO 02 - Ústřední vytápění" sheetId="3" r:id="rId3"/>
    <sheet name="SO 03 - Elektroinstalace" sheetId="4" r:id="rId4"/>
    <sheet name="SO 04 - Zdravotechnika" sheetId="5" r:id="rId5"/>
    <sheet name="SO 05 - Vzduchotechnika" sheetId="6" r:id="rId6"/>
  </sheets>
  <definedNames>
    <definedName name="_xlnm._FilterDatabase" localSheetId="1" hidden="1">'SO 01 - Stavební část'!$C$139:$K$867</definedName>
    <definedName name="_xlnm._FilterDatabase" localSheetId="2" hidden="1">'SO 02 - Ústřední vytápění'!$C$119:$K$170</definedName>
    <definedName name="_xlnm._FilterDatabase" localSheetId="3" hidden="1">'SO 03 - Elektroinstalace'!$C$131:$K$368</definedName>
    <definedName name="_xlnm._FilterDatabase" localSheetId="4" hidden="1">'SO 04 - Zdravotechnika'!$C$126:$K$265</definedName>
    <definedName name="_xlnm._FilterDatabase" localSheetId="5" hidden="1">'SO 05 - Vzduchotechnika'!$C$117:$K$149</definedName>
    <definedName name="_xlnm.Print_Titles" localSheetId="0">'Rekapitulace stavby'!$92:$92</definedName>
    <definedName name="_xlnm.Print_Titles" localSheetId="1">'SO 01 - Stavební část'!$139:$139</definedName>
    <definedName name="_xlnm.Print_Titles" localSheetId="2">'SO 02 - Ústřední vytápění'!$119:$119</definedName>
    <definedName name="_xlnm.Print_Titles" localSheetId="3">'SO 03 - Elektroinstalace'!$131:$131</definedName>
    <definedName name="_xlnm.Print_Titles" localSheetId="4">'SO 04 - Zdravotechnika'!$126:$126</definedName>
    <definedName name="_xlnm.Print_Titles" localSheetId="5">'SO 05 - Vzduchotechnika'!$117:$117</definedName>
    <definedName name="_xlnm.Print_Area" localSheetId="0">'Rekapitulace stavby'!$D$4:$AO$76,'Rekapitulace stavby'!$C$82:$AQ$100</definedName>
    <definedName name="_xlnm.Print_Area" localSheetId="1">'SO 01 - Stavební část'!$C$127:$K$867</definedName>
    <definedName name="_xlnm.Print_Area" localSheetId="2">'SO 02 - Ústřední vytápění'!$C$107:$K$170</definedName>
    <definedName name="_xlnm.Print_Area" localSheetId="3">'SO 03 - Elektroinstalace'!$C$119:$K$368</definedName>
    <definedName name="_xlnm.Print_Area" localSheetId="4">'SO 04 - Zdravotechnika'!$C$114:$K$265</definedName>
    <definedName name="_xlnm.Print_Area" localSheetId="5">'SO 05 - Vzduchotechnika'!$C$105:$K$149</definedName>
  </definedNames>
  <calcPr calcId="125725"/>
</workbook>
</file>

<file path=xl/calcChain.xml><?xml version="1.0" encoding="utf-8"?>
<calcChain xmlns="http://schemas.openxmlformats.org/spreadsheetml/2006/main">
  <c r="J37" i="6"/>
  <c r="J36"/>
  <c r="AY99" i="1"/>
  <c r="J35" i="6"/>
  <c r="AX99" i="1" s="1"/>
  <c r="BI149" i="6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 s="1"/>
  <c r="J37" i="5"/>
  <c r="J36"/>
  <c r="AY98" i="1"/>
  <c r="J35" i="5"/>
  <c r="AX98" i="1" s="1"/>
  <c r="BI265" i="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 s="1"/>
  <c r="E7"/>
  <c r="E85"/>
  <c r="J37" i="4"/>
  <c r="J36"/>
  <c r="AY97" i="1"/>
  <c r="J35" i="4"/>
  <c r="AX97" i="1" s="1"/>
  <c r="BI368" i="4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T352" s="1"/>
  <c r="R353"/>
  <c r="R352"/>
  <c r="P353"/>
  <c r="P352" s="1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 s="1"/>
  <c r="R146"/>
  <c r="R145"/>
  <c r="P146"/>
  <c r="P145" s="1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129" s="1"/>
  <c r="J23"/>
  <c r="J21"/>
  <c r="E21"/>
  <c r="J128" s="1"/>
  <c r="J20"/>
  <c r="J18"/>
  <c r="E18"/>
  <c r="F129" s="1"/>
  <c r="J17"/>
  <c r="J15"/>
  <c r="E15"/>
  <c r="F128" s="1"/>
  <c r="J14"/>
  <c r="J12"/>
  <c r="J89" s="1"/>
  <c r="E7"/>
  <c r="E122"/>
  <c r="J37" i="3"/>
  <c r="J36"/>
  <c r="AY96" i="1"/>
  <c r="J35" i="3"/>
  <c r="AX96" i="1"/>
  <c r="BI170" i="3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 s="1"/>
  <c r="J23"/>
  <c r="J21"/>
  <c r="E21"/>
  <c r="J116" s="1"/>
  <c r="J20"/>
  <c r="J18"/>
  <c r="E18"/>
  <c r="F92" s="1"/>
  <c r="J17"/>
  <c r="J15"/>
  <c r="E15"/>
  <c r="F116" s="1"/>
  <c r="J14"/>
  <c r="J12"/>
  <c r="J114"/>
  <c r="E7"/>
  <c r="E85"/>
  <c r="J37" i="2"/>
  <c r="J36"/>
  <c r="AY95" i="1" s="1"/>
  <c r="J35" i="2"/>
  <c r="AX95" i="1"/>
  <c r="BI862" i="2"/>
  <c r="BH862"/>
  <c r="BG862"/>
  <c r="BF862"/>
  <c r="T862"/>
  <c r="R862"/>
  <c r="P862"/>
  <c r="BI856"/>
  <c r="BH856"/>
  <c r="BG856"/>
  <c r="BF856"/>
  <c r="T856"/>
  <c r="R856"/>
  <c r="P856"/>
  <c r="BI855"/>
  <c r="BH855"/>
  <c r="BG855"/>
  <c r="BF855"/>
  <c r="T855"/>
  <c r="R855"/>
  <c r="P855"/>
  <c r="BI852"/>
  <c r="BH852"/>
  <c r="BG852"/>
  <c r="BF852"/>
  <c r="T852"/>
  <c r="R852"/>
  <c r="P852"/>
  <c r="BI846"/>
  <c r="BH846"/>
  <c r="BG846"/>
  <c r="BF846"/>
  <c r="T846"/>
  <c r="R846"/>
  <c r="P846"/>
  <c r="BI843"/>
  <c r="BH843"/>
  <c r="BG843"/>
  <c r="BF843"/>
  <c r="T843"/>
  <c r="R843"/>
  <c r="P843"/>
  <c r="BI841"/>
  <c r="BH841"/>
  <c r="BG841"/>
  <c r="BF841"/>
  <c r="T841"/>
  <c r="R841"/>
  <c r="P841"/>
  <c r="BI795"/>
  <c r="BH795"/>
  <c r="BG795"/>
  <c r="BF795"/>
  <c r="T795"/>
  <c r="R795"/>
  <c r="P795"/>
  <c r="BI793"/>
  <c r="BH793"/>
  <c r="BG793"/>
  <c r="BF793"/>
  <c r="T793"/>
  <c r="T792" s="1"/>
  <c r="R793"/>
  <c r="R792"/>
  <c r="P793"/>
  <c r="P792" s="1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5"/>
  <c r="BH775"/>
  <c r="BG775"/>
  <c r="BF775"/>
  <c r="T775"/>
  <c r="R775"/>
  <c r="P775"/>
  <c r="BI773"/>
  <c r="BH773"/>
  <c r="BG773"/>
  <c r="BF773"/>
  <c r="T773"/>
  <c r="R773"/>
  <c r="P773"/>
  <c r="BI759"/>
  <c r="BH759"/>
  <c r="BG759"/>
  <c r="BF759"/>
  <c r="T759"/>
  <c r="R759"/>
  <c r="P759"/>
  <c r="BI756"/>
  <c r="BH756"/>
  <c r="BG756"/>
  <c r="BF756"/>
  <c r="T756"/>
  <c r="R756"/>
  <c r="P756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4"/>
  <c r="BH744"/>
  <c r="BG744"/>
  <c r="BF744"/>
  <c r="T744"/>
  <c r="R744"/>
  <c r="P744"/>
  <c r="BI739"/>
  <c r="BH739"/>
  <c r="BG739"/>
  <c r="BF739"/>
  <c r="T739"/>
  <c r="R739"/>
  <c r="P739"/>
  <c r="BI737"/>
  <c r="BH737"/>
  <c r="BG737"/>
  <c r="BF737"/>
  <c r="T737"/>
  <c r="R737"/>
  <c r="P737"/>
  <c r="BI734"/>
  <c r="BH734"/>
  <c r="BG734"/>
  <c r="BF734"/>
  <c r="T734"/>
  <c r="R734"/>
  <c r="P734"/>
  <c r="BI730"/>
  <c r="BH730"/>
  <c r="BG730"/>
  <c r="BF730"/>
  <c r="T730"/>
  <c r="R730"/>
  <c r="P730"/>
  <c r="BI727"/>
  <c r="BH727"/>
  <c r="BG727"/>
  <c r="BF727"/>
  <c r="T727"/>
  <c r="R727"/>
  <c r="P727"/>
  <c r="BI725"/>
  <c r="BH725"/>
  <c r="BG725"/>
  <c r="BF725"/>
  <c r="T725"/>
  <c r="R725"/>
  <c r="P725"/>
  <c r="BI721"/>
  <c r="BH721"/>
  <c r="BG721"/>
  <c r="BF721"/>
  <c r="T721"/>
  <c r="R721"/>
  <c r="P721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4"/>
  <c r="BH714"/>
  <c r="BG714"/>
  <c r="BF714"/>
  <c r="T714"/>
  <c r="R714"/>
  <c r="P714"/>
  <c r="BI713"/>
  <c r="BH713"/>
  <c r="BG713"/>
  <c r="BF713"/>
  <c r="T713"/>
  <c r="R713"/>
  <c r="P713"/>
  <c r="BI710"/>
  <c r="BH710"/>
  <c r="BG710"/>
  <c r="BF710"/>
  <c r="T710"/>
  <c r="R710"/>
  <c r="P710"/>
  <c r="BI706"/>
  <c r="BH706"/>
  <c r="BG706"/>
  <c r="BF706"/>
  <c r="T706"/>
  <c r="R706"/>
  <c r="P706"/>
  <c r="BI701"/>
  <c r="BH701"/>
  <c r="BG701"/>
  <c r="BF701"/>
  <c r="T701"/>
  <c r="R701"/>
  <c r="P701"/>
  <c r="BI698"/>
  <c r="BH698"/>
  <c r="BG698"/>
  <c r="BF698"/>
  <c r="T698"/>
  <c r="R698"/>
  <c r="P698"/>
  <c r="BI697"/>
  <c r="BH697"/>
  <c r="BG697"/>
  <c r="BF697"/>
  <c r="T697"/>
  <c r="R697"/>
  <c r="P697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80"/>
  <c r="BH680"/>
  <c r="BG680"/>
  <c r="BF680"/>
  <c r="T680"/>
  <c r="R680"/>
  <c r="P680"/>
  <c r="BI677"/>
  <c r="BH677"/>
  <c r="BG677"/>
  <c r="BF677"/>
  <c r="T677"/>
  <c r="R677"/>
  <c r="P677"/>
  <c r="BI676"/>
  <c r="BH676"/>
  <c r="BG676"/>
  <c r="BF676"/>
  <c r="T676"/>
  <c r="R676"/>
  <c r="P676"/>
  <c r="BI673"/>
  <c r="BH673"/>
  <c r="BG673"/>
  <c r="BF673"/>
  <c r="T673"/>
  <c r="R673"/>
  <c r="P673"/>
  <c r="BI672"/>
  <c r="BH672"/>
  <c r="BG672"/>
  <c r="BF672"/>
  <c r="T672"/>
  <c r="R672"/>
  <c r="P672"/>
  <c r="BI669"/>
  <c r="BH669"/>
  <c r="BG669"/>
  <c r="BF669"/>
  <c r="T669"/>
  <c r="R669"/>
  <c r="P669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60"/>
  <c r="BH660"/>
  <c r="BG660"/>
  <c r="BF660"/>
  <c r="T660"/>
  <c r="R660"/>
  <c r="P660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5"/>
  <c r="BH635"/>
  <c r="BG635"/>
  <c r="BF635"/>
  <c r="T635"/>
  <c r="R635"/>
  <c r="P635"/>
  <c r="BI628"/>
  <c r="BH628"/>
  <c r="BG628"/>
  <c r="BF628"/>
  <c r="T628"/>
  <c r="R628"/>
  <c r="P628"/>
  <c r="BI624"/>
  <c r="BH624"/>
  <c r="BG624"/>
  <c r="BF624"/>
  <c r="T624"/>
  <c r="R624"/>
  <c r="P624"/>
  <c r="BI619"/>
  <c r="BH619"/>
  <c r="BG619"/>
  <c r="BF619"/>
  <c r="T619"/>
  <c r="R619"/>
  <c r="P619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600"/>
  <c r="BH600"/>
  <c r="BG600"/>
  <c r="BF600"/>
  <c r="T600"/>
  <c r="R600"/>
  <c r="P600"/>
  <c r="BI596"/>
  <c r="BH596"/>
  <c r="BG596"/>
  <c r="BF596"/>
  <c r="T596"/>
  <c r="R596"/>
  <c r="P596"/>
  <c r="BI594"/>
  <c r="BH594"/>
  <c r="BG594"/>
  <c r="BF594"/>
  <c r="T594"/>
  <c r="R594"/>
  <c r="P594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T471"/>
  <c r="R472"/>
  <c r="R471"/>
  <c r="P472"/>
  <c r="P471"/>
  <c r="BI469"/>
  <c r="BH469"/>
  <c r="BG469"/>
  <c r="BF469"/>
  <c r="T469"/>
  <c r="R469"/>
  <c r="P469"/>
  <c r="BI467"/>
  <c r="BH467"/>
  <c r="BG467"/>
  <c r="BF467"/>
  <c r="T467"/>
  <c r="R467"/>
  <c r="P467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4"/>
  <c r="BH454"/>
  <c r="BG454"/>
  <c r="BF454"/>
  <c r="T454"/>
  <c r="R454"/>
  <c r="P454"/>
  <c r="BI447"/>
  <c r="BH447"/>
  <c r="BG447"/>
  <c r="BF447"/>
  <c r="T447"/>
  <c r="R447"/>
  <c r="P447"/>
  <c r="BI438"/>
  <c r="BH438"/>
  <c r="BG438"/>
  <c r="BF438"/>
  <c r="T438"/>
  <c r="R438"/>
  <c r="P438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17"/>
  <c r="BH417"/>
  <c r="BG417"/>
  <c r="BF417"/>
  <c r="T417"/>
  <c r="R417"/>
  <c r="P417"/>
  <c r="BI413"/>
  <c r="BH413"/>
  <c r="BG413"/>
  <c r="BF413"/>
  <c r="T413"/>
  <c r="R413"/>
  <c r="P413"/>
  <c r="BI407"/>
  <c r="BH407"/>
  <c r="BG407"/>
  <c r="BF407"/>
  <c r="T407"/>
  <c r="R407"/>
  <c r="P407"/>
  <c r="BI403"/>
  <c r="BH403"/>
  <c r="BG403"/>
  <c r="BF403"/>
  <c r="T403"/>
  <c r="R403"/>
  <c r="P403"/>
  <c r="BI395"/>
  <c r="BH395"/>
  <c r="BG395"/>
  <c r="BF395"/>
  <c r="T395"/>
  <c r="R395"/>
  <c r="P395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136"/>
  <c r="J20"/>
  <c r="J18"/>
  <c r="E18"/>
  <c r="F137"/>
  <c r="J17"/>
  <c r="J15"/>
  <c r="E15"/>
  <c r="F91"/>
  <c r="J14"/>
  <c r="J12"/>
  <c r="J134"/>
  <c r="E7"/>
  <c r="E85" s="1"/>
  <c r="L90" i="1"/>
  <c r="AM90"/>
  <c r="AM89"/>
  <c r="L89"/>
  <c r="AM87"/>
  <c r="L87"/>
  <c r="L85"/>
  <c r="L84"/>
  <c r="J795" i="2"/>
  <c r="BK788"/>
  <c r="J748"/>
  <c r="BK718"/>
  <c r="J710"/>
  <c r="J680"/>
  <c r="J676"/>
  <c r="BK650"/>
  <c r="BK618"/>
  <c r="J588"/>
  <c r="J556"/>
  <c r="BK545"/>
  <c r="BK528"/>
  <c r="J506"/>
  <c r="BK461"/>
  <c r="J417"/>
  <c r="BK380"/>
  <c r="J358"/>
  <c r="BK324"/>
  <c r="J279"/>
  <c r="BK253"/>
  <c r="BK211"/>
  <c r="BK197"/>
  <c r="J190"/>
  <c r="J167"/>
  <c r="BK780"/>
  <c r="BK734"/>
  <c r="J717"/>
  <c r="J697"/>
  <c r="J685"/>
  <c r="J660"/>
  <c r="J624"/>
  <c r="BK604"/>
  <c r="J584"/>
  <c r="BK543"/>
  <c r="J534"/>
  <c r="J502"/>
  <c r="BK486"/>
  <c r="J459"/>
  <c r="J403"/>
  <c r="J380"/>
  <c r="BK347"/>
  <c r="J285"/>
  <c r="J261"/>
  <c r="BK225"/>
  <c r="BK192"/>
  <c r="BK143"/>
  <c r="BK855"/>
  <c r="BK846"/>
  <c r="J793"/>
  <c r="BK784"/>
  <c r="J752"/>
  <c r="J734"/>
  <c r="J714"/>
  <c r="BK681"/>
  <c r="BK660"/>
  <c r="BK624"/>
  <c r="J600"/>
  <c r="BK578"/>
  <c r="BK553"/>
  <c r="BK540"/>
  <c r="BK509"/>
  <c r="J500"/>
  <c r="BK479"/>
  <c r="BK463"/>
  <c r="BK428"/>
  <c r="J388"/>
  <c r="BK373"/>
  <c r="BK349"/>
  <c r="J332"/>
  <c r="BK311"/>
  <c r="J288"/>
  <c r="J251"/>
  <c r="J197"/>
  <c r="BK185"/>
  <c r="BK147"/>
  <c r="J782"/>
  <c r="BK759"/>
  <c r="BK727"/>
  <c r="BK706"/>
  <c r="BK680"/>
  <c r="BK663"/>
  <c r="BK635"/>
  <c r="J608"/>
  <c r="J596"/>
  <c r="BK574"/>
  <c r="J528"/>
  <c r="J509"/>
  <c r="BK483"/>
  <c r="J447"/>
  <c r="J413"/>
  <c r="J373"/>
  <c r="J360"/>
  <c r="BK332"/>
  <c r="J308"/>
  <c r="BK275"/>
  <c r="BK249"/>
  <c r="J225"/>
  <c r="BK164" i="3"/>
  <c r="J144"/>
  <c r="BK138"/>
  <c r="BK127"/>
  <c r="BK169"/>
  <c r="BK162"/>
  <c r="BK151"/>
  <c r="J147"/>
  <c r="J140"/>
  <c r="BK136"/>
  <c r="BK132"/>
  <c r="J128"/>
  <c r="BK167"/>
  <c r="J157"/>
  <c r="J148"/>
  <c r="J142"/>
  <c r="J132"/>
  <c r="BK123"/>
  <c r="BK363" i="4"/>
  <c r="BK356"/>
  <c r="J339"/>
  <c r="BK327"/>
  <c r="BK322"/>
  <c r="BK317"/>
  <c r="J309"/>
  <c r="J303"/>
  <c r="BK287"/>
  <c r="BK275"/>
  <c r="BK266"/>
  <c r="J259"/>
  <c r="J254"/>
  <c r="BK248"/>
  <c r="BK233"/>
  <c r="BK230"/>
  <c r="J225"/>
  <c r="BK220"/>
  <c r="BK213"/>
  <c r="J209"/>
  <c r="BK203"/>
  <c r="J196"/>
  <c r="J185"/>
  <c r="BK176"/>
  <c r="J171"/>
  <c r="J162"/>
  <c r="J156"/>
  <c r="J148"/>
  <c r="J142"/>
  <c r="J135"/>
  <c r="J353"/>
  <c r="BK346"/>
  <c r="J337"/>
  <c r="BK329"/>
  <c r="J318"/>
  <c r="BK312"/>
  <c r="J300"/>
  <c r="J295"/>
  <c r="J285"/>
  <c r="BK277"/>
  <c r="BK274"/>
  <c r="J263"/>
  <c r="BK252"/>
  <c r="J241"/>
  <c r="BK231"/>
  <c r="BK228"/>
  <c r="BK225"/>
  <c r="BK214"/>
  <c r="BK205"/>
  <c r="J189"/>
  <c r="J182"/>
  <c r="J179"/>
  <c r="BK168"/>
  <c r="J160"/>
  <c r="J141"/>
  <c r="J366"/>
  <c r="BK361"/>
  <c r="J351"/>
  <c r="BK344"/>
  <c r="J334"/>
  <c r="BK328"/>
  <c r="J319"/>
  <c r="J311"/>
  <c r="J301"/>
  <c r="J298"/>
  <c r="BK295"/>
  <c r="J292"/>
  <c r="J273"/>
  <c r="J266"/>
  <c r="BK258"/>
  <c r="BK250"/>
  <c r="BK243"/>
  <c r="J238"/>
  <c r="BK216"/>
  <c r="J208"/>
  <c r="BK201"/>
  <c r="J193"/>
  <c r="BK189"/>
  <c r="BK182"/>
  <c r="J169"/>
  <c r="BK162"/>
  <c r="BK157"/>
  <c r="J149"/>
  <c r="J140"/>
  <c r="BK136"/>
  <c r="J359"/>
  <c r="J355"/>
  <c r="J343"/>
  <c r="BK336"/>
  <c r="BK321"/>
  <c r="BK318"/>
  <c r="BK309"/>
  <c r="BK291"/>
  <c r="J287"/>
  <c r="BK282"/>
  <c r="BK278"/>
  <c r="BK276"/>
  <c r="BK267"/>
  <c r="BK255"/>
  <c r="BK245"/>
  <c r="J240"/>
  <c r="BK235"/>
  <c r="J218"/>
  <c r="BK212"/>
  <c r="J201"/>
  <c r="BK197"/>
  <c r="J186"/>
  <c r="BK178"/>
  <c r="BK174"/>
  <c r="BK169"/>
  <c r="BK164"/>
  <c r="J155"/>
  <c r="BK151"/>
  <c r="J139"/>
  <c r="J263" i="5"/>
  <c r="J256"/>
  <c r="BK252"/>
  <c r="BK247"/>
  <c r="J237"/>
  <c r="J233"/>
  <c r="BK227"/>
  <c r="J221"/>
  <c r="BK211"/>
  <c r="BK204"/>
  <c r="J194"/>
  <c r="J186"/>
  <c r="J175"/>
  <c r="J163"/>
  <c r="J154"/>
  <c r="BK146"/>
  <c r="J137"/>
  <c r="BK132"/>
  <c r="J260"/>
  <c r="BK254"/>
  <c r="J249"/>
  <c r="J242"/>
  <c r="J231"/>
  <c r="J225"/>
  <c r="BK221"/>
  <c r="J216"/>
  <c r="J209"/>
  <c r="BK198"/>
  <c r="J187"/>
  <c r="J178"/>
  <c r="BK169"/>
  <c r="J158"/>
  <c r="BK137"/>
  <c r="BK265"/>
  <c r="J262"/>
  <c r="BK245"/>
  <c r="BK236"/>
  <c r="BK209"/>
  <c r="J196"/>
  <c r="J189"/>
  <c r="J182"/>
  <c r="BK162"/>
  <c r="BK156"/>
  <c r="J149"/>
  <c r="BK144"/>
  <c r="BK257"/>
  <c r="BK246"/>
  <c r="J238"/>
  <c r="BK231"/>
  <c r="BK225"/>
  <c r="BK217"/>
  <c r="BK200"/>
  <c r="BK193"/>
  <c r="J184"/>
  <c r="J162"/>
  <c r="J143"/>
  <c r="J132"/>
  <c r="BK148" i="6"/>
  <c r="BK142"/>
  <c r="J128"/>
  <c r="J142"/>
  <c r="BK133"/>
  <c r="J143"/>
  <c r="BK137"/>
  <c r="J124"/>
  <c r="BK843" i="2"/>
  <c r="BK786"/>
  <c r="J750"/>
  <c r="BK725"/>
  <c r="BK714"/>
  <c r="BK701"/>
  <c r="J677"/>
  <c r="BK665"/>
  <c r="J635"/>
  <c r="BK590"/>
  <c r="BK559"/>
  <c r="J538"/>
  <c r="BK522"/>
  <c r="J492"/>
  <c r="J463"/>
  <c r="J428"/>
  <c r="BK390"/>
  <c r="J362"/>
  <c r="J315"/>
  <c r="BK285"/>
  <c r="BK257"/>
  <c r="J215"/>
  <c r="BK194"/>
  <c r="J192"/>
  <c r="J147"/>
  <c r="J778"/>
  <c r="BK750"/>
  <c r="J721"/>
  <c r="J694"/>
  <c r="J681"/>
  <c r="BK668"/>
  <c r="BK645"/>
  <c r="BK619"/>
  <c r="J601"/>
  <c r="BK556"/>
  <c r="J540"/>
  <c r="J522"/>
  <c r="BK512"/>
  <c r="J497"/>
  <c r="J467"/>
  <c r="BK422"/>
  <c r="J365"/>
  <c r="J342"/>
  <c r="J313"/>
  <c r="J257"/>
  <c r="BK209"/>
  <c r="BK190"/>
  <c r="BK862"/>
  <c r="J856"/>
  <c r="J852"/>
  <c r="BK795"/>
  <c r="J780"/>
  <c r="J744"/>
  <c r="J730"/>
  <c r="BK713"/>
  <c r="BK691"/>
  <c r="BK656"/>
  <c r="BK628"/>
  <c r="BK588"/>
  <c r="J567"/>
  <c r="J548"/>
  <c r="J536"/>
  <c r="J512"/>
  <c r="J495"/>
  <c r="BK476"/>
  <c r="BK459"/>
  <c r="BK417"/>
  <c r="BK386"/>
  <c r="J371"/>
  <c r="J351"/>
  <c r="BK336"/>
  <c r="BK308"/>
  <c r="J275"/>
  <c r="J249"/>
  <c r="J211"/>
  <c r="J158"/>
  <c r="AS94" i="1"/>
  <c r="BK692" i="2"/>
  <c r="BK676"/>
  <c r="J668"/>
  <c r="J656"/>
  <c r="J628"/>
  <c r="J604"/>
  <c r="J590"/>
  <c r="BK582"/>
  <c r="BK531"/>
  <c r="J486"/>
  <c r="J479"/>
  <c r="BK467"/>
  <c r="J422"/>
  <c r="J382"/>
  <c r="J364"/>
  <c r="J340"/>
  <c r="BK313"/>
  <c r="J272"/>
  <c r="BK240"/>
  <c r="J230"/>
  <c r="J209"/>
  <c r="BK140" i="3"/>
  <c r="J136"/>
  <c r="BK124"/>
  <c r="J167"/>
  <c r="J156"/>
  <c r="BK149"/>
  <c r="BK142"/>
  <c r="J135"/>
  <c r="J131"/>
  <c r="J124"/>
  <c r="J159"/>
  <c r="J151"/>
  <c r="J138"/>
  <c r="BK129"/>
  <c r="J361" i="4"/>
  <c r="BK350"/>
  <c r="J336"/>
  <c r="J329"/>
  <c r="BK323"/>
  <c r="J315"/>
  <c r="BK308"/>
  <c r="J299"/>
  <c r="BK288"/>
  <c r="J283"/>
  <c r="BK273"/>
  <c r="J264"/>
  <c r="BK253"/>
  <c r="BK246"/>
  <c r="BK232"/>
  <c r="J229"/>
  <c r="J224"/>
  <c r="BK219"/>
  <c r="J214"/>
  <c r="BK207"/>
  <c r="BK202"/>
  <c r="J191"/>
  <c r="J184"/>
  <c r="BK175"/>
  <c r="BK167"/>
  <c r="BK161"/>
  <c r="BK155"/>
  <c r="J150"/>
  <c r="BK138"/>
  <c r="J364"/>
  <c r="J350"/>
  <c r="J340"/>
  <c r="BK334"/>
  <c r="BK330"/>
  <c r="J324"/>
  <c r="J308"/>
  <c r="BK301"/>
  <c r="J290"/>
  <c r="BK283"/>
  <c r="J276"/>
  <c r="BK268"/>
  <c r="BK259"/>
  <c r="J248"/>
  <c r="BK242"/>
  <c r="J233"/>
  <c r="BK229"/>
  <c r="BK224"/>
  <c r="BK211"/>
  <c r="J199"/>
  <c r="BK191"/>
  <c r="J183"/>
  <c r="J177"/>
  <c r="J165"/>
  <c r="BK144"/>
  <c r="BK140"/>
  <c r="J367"/>
  <c r="J363"/>
  <c r="BK355"/>
  <c r="J345"/>
  <c r="BK339"/>
  <c r="J330"/>
  <c r="BK315"/>
  <c r="BK306"/>
  <c r="BK303"/>
  <c r="BK297"/>
  <c r="J294"/>
  <c r="J282"/>
  <c r="J272"/>
  <c r="J265"/>
  <c r="BK254"/>
  <c r="J244"/>
  <c r="BK240"/>
  <c r="BK227"/>
  <c r="BK209"/>
  <c r="J204"/>
  <c r="BK194"/>
  <c r="J188"/>
  <c r="J178"/>
  <c r="BK171"/>
  <c r="BK165"/>
  <c r="J161"/>
  <c r="J152"/>
  <c r="BK143"/>
  <c r="BK137"/>
  <c r="J360"/>
  <c r="J356"/>
  <c r="BK340"/>
  <c r="J327"/>
  <c r="J320"/>
  <c r="BK314"/>
  <c r="J293"/>
  <c r="BK290"/>
  <c r="BK285"/>
  <c r="J280"/>
  <c r="J269"/>
  <c r="J256"/>
  <c r="BK249"/>
  <c r="J242"/>
  <c r="BK238"/>
  <c r="J220"/>
  <c r="BK215"/>
  <c r="J203"/>
  <c r="BK200"/>
  <c r="BK195"/>
  <c r="BK184"/>
  <c r="J176"/>
  <c r="J168"/>
  <c r="J158"/>
  <c r="J153"/>
  <c r="BK146"/>
  <c r="BK260" i="5"/>
  <c r="BK250"/>
  <c r="J241"/>
  <c r="J235"/>
  <c r="BK230"/>
  <c r="J223"/>
  <c r="J214"/>
  <c r="BK208"/>
  <c r="BK199"/>
  <c r="J191"/>
  <c r="BK185"/>
  <c r="J169"/>
  <c r="BK155"/>
  <c r="BK141"/>
  <c r="J136"/>
  <c r="BK131"/>
  <c r="J258"/>
  <c r="J250"/>
  <c r="J245"/>
  <c r="BK233"/>
  <c r="J227"/>
  <c r="BK223"/>
  <c r="BK219"/>
  <c r="J211"/>
  <c r="BK202"/>
  <c r="J195"/>
  <c r="BK184"/>
  <c r="BK177"/>
  <c r="BK167"/>
  <c r="J156"/>
  <c r="BK148"/>
  <c r="J133"/>
  <c r="BK263"/>
  <c r="J257"/>
  <c r="BK242"/>
  <c r="J218"/>
  <c r="J199"/>
  <c r="BK190"/>
  <c r="J171"/>
  <c r="BK164"/>
  <c r="J155"/>
  <c r="BK150"/>
  <c r="J141"/>
  <c r="BK251"/>
  <c r="J243"/>
  <c r="BK237"/>
  <c r="J230"/>
  <c r="BK218"/>
  <c r="J212"/>
  <c r="J197"/>
  <c r="BK186"/>
  <c r="J164"/>
  <c r="J145"/>
  <c r="BK140"/>
  <c r="J131"/>
  <c r="BK145" i="6"/>
  <c r="J139"/>
  <c r="BK126"/>
  <c r="BK122"/>
  <c r="BK147"/>
  <c r="BK141"/>
  <c r="J137"/>
  <c r="J133"/>
  <c r="BK128"/>
  <c r="J147"/>
  <c r="J146"/>
  <c r="BK138"/>
  <c r="BK127"/>
  <c r="BK123"/>
  <c r="J122"/>
  <c r="J138"/>
  <c r="J132"/>
  <c r="J121"/>
  <c r="J846" i="2"/>
  <c r="BK793"/>
  <c r="BK756"/>
  <c r="J739"/>
  <c r="BK717"/>
  <c r="J706"/>
  <c r="BK677"/>
  <c r="J669"/>
  <c r="J645"/>
  <c r="J594"/>
  <c r="J569"/>
  <c r="J551"/>
  <c r="J531"/>
  <c r="BK518"/>
  <c r="J489"/>
  <c r="J438"/>
  <c r="BK395"/>
  <c r="BK342"/>
  <c r="BK304"/>
  <c r="BK261"/>
  <c r="BK230"/>
  <c r="BK198"/>
  <c r="J185"/>
  <c r="BK162"/>
  <c r="BK775"/>
  <c r="J727"/>
  <c r="BK710"/>
  <c r="J692"/>
  <c r="BK669"/>
  <c r="J650"/>
  <c r="J638"/>
  <c r="J611"/>
  <c r="BK596"/>
  <c r="BK551"/>
  <c r="BK538"/>
  <c r="BK515"/>
  <c r="BK497"/>
  <c r="BK469"/>
  <c r="BK447"/>
  <c r="J395"/>
  <c r="BK362"/>
  <c r="BK315"/>
  <c r="BK272"/>
  <c r="J244"/>
  <c r="J202"/>
  <c r="BK158"/>
  <c r="BK856"/>
  <c r="BK852"/>
  <c r="BK841"/>
  <c r="J788"/>
  <c r="J759"/>
  <c r="BK739"/>
  <c r="BK719"/>
  <c r="J701"/>
  <c r="J672"/>
  <c r="BK653"/>
  <c r="BK608"/>
  <c r="J582"/>
  <c r="J559"/>
  <c r="J543"/>
  <c r="J525"/>
  <c r="BK502"/>
  <c r="BK489"/>
  <c r="J472"/>
  <c r="J432"/>
  <c r="J407"/>
  <c r="BK382"/>
  <c r="BK358"/>
  <c r="BK340"/>
  <c r="BK319"/>
  <c r="J301"/>
  <c r="J253"/>
  <c r="BK244"/>
  <c r="J195"/>
  <c r="BK149"/>
  <c r="J786"/>
  <c r="J773"/>
  <c r="BK748"/>
  <c r="BK744"/>
  <c r="J719"/>
  <c r="J698"/>
  <c r="J689"/>
  <c r="J673"/>
  <c r="BK642"/>
  <c r="J618"/>
  <c r="BK601"/>
  <c r="BK584"/>
  <c r="BK569"/>
  <c r="BK525"/>
  <c r="J469"/>
  <c r="BK438"/>
  <c r="J390"/>
  <c r="BK371"/>
  <c r="BK351"/>
  <c r="J336"/>
  <c r="J311"/>
  <c r="BK279"/>
  <c r="BK251"/>
  <c r="J234"/>
  <c r="J198"/>
  <c r="J162"/>
  <c r="J149"/>
  <c r="BK170" i="3"/>
  <c r="J164"/>
  <c r="J162"/>
  <c r="BK159"/>
  <c r="BK157"/>
  <c r="J154"/>
  <c r="J149"/>
  <c r="BK131"/>
  <c r="J127"/>
  <c r="BK168"/>
  <c r="BK165"/>
  <c r="J161"/>
  <c r="J150"/>
  <c r="BK147"/>
  <c r="J146"/>
  <c r="J139"/>
  <c r="BK135"/>
  <c r="J125"/>
  <c r="J168"/>
  <c r="J158"/>
  <c r="BK150"/>
  <c r="BK144"/>
  <c r="J137"/>
  <c r="J133"/>
  <c r="J130"/>
  <c r="J123"/>
  <c r="J163"/>
  <c r="BK156"/>
  <c r="J143"/>
  <c r="BK134"/>
  <c r="J126"/>
  <c r="BK368" i="4"/>
  <c r="BK357"/>
  <c r="J347"/>
  <c r="BK332"/>
  <c r="BK326"/>
  <c r="J321"/>
  <c r="BK311"/>
  <c r="BK304"/>
  <c r="BK296"/>
  <c r="J286"/>
  <c r="J267"/>
  <c r="BK262"/>
  <c r="J257"/>
  <c r="J249"/>
  <c r="J235"/>
  <c r="J231"/>
  <c r="BK226"/>
  <c r="J221"/>
  <c r="J216"/>
  <c r="BK210"/>
  <c r="BK204"/>
  <c r="J200"/>
  <c r="J195"/>
  <c r="BK183"/>
  <c r="J173"/>
  <c r="J164"/>
  <c r="BK158"/>
  <c r="BK153"/>
  <c r="BK141"/>
  <c r="BK367"/>
  <c r="J362"/>
  <c r="J349"/>
  <c r="J338"/>
  <c r="J332"/>
  <c r="J325"/>
  <c r="BK313"/>
  <c r="BK305"/>
  <c r="J297"/>
  <c r="J289"/>
  <c r="BK280"/>
  <c r="BK269"/>
  <c r="J262"/>
  <c r="BK257"/>
  <c r="BK247"/>
  <c r="BK239"/>
  <c r="J230"/>
  <c r="J226"/>
  <c r="BK218"/>
  <c r="J207"/>
  <c r="J192"/>
  <c r="BK185"/>
  <c r="BK180"/>
  <c r="J172"/>
  <c r="BK163"/>
  <c r="J143"/>
  <c r="J368"/>
  <c r="BK364"/>
  <c r="BK360"/>
  <c r="BK349"/>
  <c r="BK343"/>
  <c r="BK333"/>
  <c r="J326"/>
  <c r="J313"/>
  <c r="J305"/>
  <c r="BK299"/>
  <c r="BK293"/>
  <c r="J278"/>
  <c r="J268"/>
  <c r="BK256"/>
  <c r="J253"/>
  <c r="BK241"/>
  <c r="J232"/>
  <c r="J215"/>
  <c r="BK206"/>
  <c r="J197"/>
  <c r="BK190"/>
  <c r="J187"/>
  <c r="J174"/>
  <c r="BK159"/>
  <c r="J151"/>
  <c r="J144"/>
  <c r="J138"/>
  <c r="BK362"/>
  <c r="J357"/>
  <c r="BK347"/>
  <c r="BK338"/>
  <c r="BK324"/>
  <c r="BK319"/>
  <c r="BK316"/>
  <c r="BK294"/>
  <c r="BK289"/>
  <c r="J284"/>
  <c r="J279"/>
  <c r="J271"/>
  <c r="BK261"/>
  <c r="J250"/>
  <c r="BK244"/>
  <c r="J239"/>
  <c r="BK221"/>
  <c r="BK217"/>
  <c r="BK208"/>
  <c r="BK199"/>
  <c r="J194"/>
  <c r="J181"/>
  <c r="BK177"/>
  <c r="BK170"/>
  <c r="J159"/>
  <c r="BK154"/>
  <c r="BK148"/>
  <c r="J137"/>
  <c r="BK261" i="5"/>
  <c r="J254"/>
  <c r="BK249"/>
  <c r="BK243"/>
  <c r="J236"/>
  <c r="BK232"/>
  <c r="J224"/>
  <c r="BK216"/>
  <c r="BK210"/>
  <c r="J202"/>
  <c r="J193"/>
  <c r="BK178"/>
  <c r="BK173"/>
  <c r="J159"/>
  <c r="BK143"/>
  <c r="BK134"/>
  <c r="BK262"/>
  <c r="BK259"/>
  <c r="J252"/>
  <c r="J247"/>
  <c r="BK238"/>
  <c r="BK228"/>
  <c r="BK224"/>
  <c r="BK220"/>
  <c r="BK215"/>
  <c r="J200"/>
  <c r="J188"/>
  <c r="BK182"/>
  <c r="BK171"/>
  <c r="J160"/>
  <c r="BK149"/>
  <c r="J134"/>
  <c r="J265"/>
  <c r="J259"/>
  <c r="J239"/>
  <c r="J215"/>
  <c r="J204"/>
  <c r="BK191"/>
  <c r="BK180"/>
  <c r="BK165"/>
  <c r="BK158"/>
  <c r="BK154"/>
  <c r="J146"/>
  <c r="J138"/>
  <c r="BK256"/>
  <c r="BK239"/>
  <c r="J232"/>
  <c r="J226"/>
  <c r="BK213"/>
  <c r="J208"/>
  <c r="BK195"/>
  <c r="J185"/>
  <c r="BK163"/>
  <c r="J150"/>
  <c r="BK136"/>
  <c r="J130"/>
  <c r="BK144" i="6"/>
  <c r="BK135"/>
  <c r="J125"/>
  <c r="J149"/>
  <c r="J145"/>
  <c r="J135"/>
  <c r="BK132"/>
  <c r="BK129"/>
  <c r="BK124"/>
  <c r="J144"/>
  <c r="J136"/>
  <c r="BK131"/>
  <c r="BK125"/>
  <c r="BK121"/>
  <c r="BK140"/>
  <c r="J130"/>
  <c r="J841" i="2"/>
  <c r="J790"/>
  <c r="BK778"/>
  <c r="BK737"/>
  <c r="J713"/>
  <c r="BK685"/>
  <c r="BK672"/>
  <c r="J663"/>
  <c r="J619"/>
  <c r="BK567"/>
  <c r="J553"/>
  <c r="BK534"/>
  <c r="J515"/>
  <c r="J476"/>
  <c r="BK454"/>
  <c r="BK403"/>
  <c r="J376"/>
  <c r="BK328"/>
  <c r="BK301"/>
  <c r="BK270"/>
  <c r="J240"/>
  <c r="J200"/>
  <c r="BK193"/>
  <c r="J173"/>
  <c r="BK782"/>
  <c r="BK752"/>
  <c r="J725"/>
  <c r="BK698"/>
  <c r="BK689"/>
  <c r="BK673"/>
  <c r="J661"/>
  <c r="J642"/>
  <c r="J614"/>
  <c r="BK594"/>
  <c r="BK548"/>
  <c r="BK536"/>
  <c r="J518"/>
  <c r="BK500"/>
  <c r="J483"/>
  <c r="BK407"/>
  <c r="BK388"/>
  <c r="BK360"/>
  <c r="J328"/>
  <c r="J270"/>
  <c r="BK234"/>
  <c r="BK195"/>
  <c r="BK173"/>
  <c r="J862"/>
  <c r="J855"/>
  <c r="J843"/>
  <c r="BK790"/>
  <c r="BK773"/>
  <c r="J737"/>
  <c r="BK721"/>
  <c r="BK697"/>
  <c r="BK661"/>
  <c r="BK638"/>
  <c r="BK614"/>
  <c r="J574"/>
  <c r="J566"/>
  <c r="J545"/>
  <c r="BK506"/>
  <c r="BK492"/>
  <c r="J461"/>
  <c r="J454"/>
  <c r="BK413"/>
  <c r="BK376"/>
  <c r="BK364"/>
  <c r="J347"/>
  <c r="J324"/>
  <c r="J304"/>
  <c r="BK267"/>
  <c r="BK215"/>
  <c r="J193"/>
  <c r="J153"/>
  <c r="J784"/>
  <c r="J775"/>
  <c r="J756"/>
  <c r="BK730"/>
  <c r="J718"/>
  <c r="BK694"/>
  <c r="J691"/>
  <c r="J665"/>
  <c r="J653"/>
  <c r="BK611"/>
  <c r="BK600"/>
  <c r="J578"/>
  <c r="BK566"/>
  <c r="BK495"/>
  <c r="BK472"/>
  <c r="BK432"/>
  <c r="J386"/>
  <c r="BK365"/>
  <c r="J349"/>
  <c r="J319"/>
  <c r="BK288"/>
  <c r="J267"/>
  <c r="BK202"/>
  <c r="BK200"/>
  <c r="J194"/>
  <c r="BK167"/>
  <c r="BK153"/>
  <c r="J143"/>
  <c r="J165" i="3"/>
  <c r="BK163"/>
  <c r="J160"/>
  <c r="BK158"/>
  <c r="J155"/>
  <c r="J153"/>
  <c r="BK145"/>
  <c r="BK126"/>
  <c r="BK125"/>
  <c r="J166"/>
  <c r="BK160"/>
  <c r="BK154"/>
  <c r="BK148"/>
  <c r="BK143"/>
  <c r="BK137"/>
  <c r="BK130"/>
  <c r="J170"/>
  <c r="BK166"/>
  <c r="BK153"/>
  <c r="BK146"/>
  <c r="BK139"/>
  <c r="J134"/>
  <c r="J129"/>
  <c r="J169"/>
  <c r="BK161"/>
  <c r="BK155"/>
  <c r="J145"/>
  <c r="BK133"/>
  <c r="BK128"/>
  <c r="BK366" i="4"/>
  <c r="J358"/>
  <c r="BK345"/>
  <c r="J333"/>
  <c r="BK325"/>
  <c r="BK320"/>
  <c r="J314"/>
  <c r="J306"/>
  <c r="J291"/>
  <c r="BK284"/>
  <c r="J274"/>
  <c r="BK265"/>
  <c r="J258"/>
  <c r="J247"/>
  <c r="J234"/>
  <c r="J228"/>
  <c r="J223"/>
  <c r="J217"/>
  <c r="J211"/>
  <c r="J206"/>
  <c r="BK198"/>
  <c r="BK188"/>
  <c r="BK179"/>
  <c r="BK172"/>
  <c r="J166"/>
  <c r="BK160"/>
  <c r="J154"/>
  <c r="J146"/>
  <c r="BK365"/>
  <c r="BK351"/>
  <c r="J344"/>
  <c r="J331"/>
  <c r="J328"/>
  <c r="J316"/>
  <c r="J307"/>
  <c r="BK298"/>
  <c r="BK286"/>
  <c r="BK281"/>
  <c r="J275"/>
  <c r="BK264"/>
  <c r="J255"/>
  <c r="J246"/>
  <c r="BK234"/>
  <c r="J227"/>
  <c r="BK223"/>
  <c r="J210"/>
  <c r="BK193"/>
  <c r="BK187"/>
  <c r="BK181"/>
  <c r="BK173"/>
  <c r="BK166"/>
  <c r="BK152"/>
  <c r="J136"/>
  <c r="J365"/>
  <c r="BK359"/>
  <c r="J346"/>
  <c r="J341"/>
  <c r="BK331"/>
  <c r="J322"/>
  <c r="J312"/>
  <c r="J304"/>
  <c r="BK300"/>
  <c r="J296"/>
  <c r="BK279"/>
  <c r="BK271"/>
  <c r="J261"/>
  <c r="J245"/>
  <c r="J236"/>
  <c r="J212"/>
  <c r="J205"/>
  <c r="BK196"/>
  <c r="BK192"/>
  <c r="BK186"/>
  <c r="J170"/>
  <c r="J163"/>
  <c r="BK156"/>
  <c r="BK150"/>
  <c r="BK139"/>
  <c r="BK135"/>
  <c r="BK358"/>
  <c r="BK353"/>
  <c r="BK341"/>
  <c r="BK337"/>
  <c r="J323"/>
  <c r="J317"/>
  <c r="BK307"/>
  <c r="BK292"/>
  <c r="J288"/>
  <c r="J281"/>
  <c r="J277"/>
  <c r="BK272"/>
  <c r="BK263"/>
  <c r="J252"/>
  <c r="J243"/>
  <c r="BK236"/>
  <c r="J219"/>
  <c r="J213"/>
  <c r="J202"/>
  <c r="J198"/>
  <c r="J190"/>
  <c r="J180"/>
  <c r="J175"/>
  <c r="J167"/>
  <c r="J157"/>
  <c r="BK149"/>
  <c r="BK142"/>
  <c r="J264" i="5"/>
  <c r="BK258"/>
  <c r="J253"/>
  <c r="J248"/>
  <c r="BK240"/>
  <c r="J234"/>
  <c r="J228"/>
  <c r="J219"/>
  <c r="BK212"/>
  <c r="J206"/>
  <c r="J198"/>
  <c r="BK189"/>
  <c r="J177"/>
  <c r="BK160"/>
  <c r="J148"/>
  <c r="J140"/>
  <c r="BK133"/>
  <c r="J261"/>
  <c r="BK253"/>
  <c r="BK248"/>
  <c r="J240"/>
  <c r="BK234"/>
  <c r="BK226"/>
  <c r="J222"/>
  <c r="J217"/>
  <c r="BK206"/>
  <c r="BK196"/>
  <c r="J190"/>
  <c r="J180"/>
  <c r="J173"/>
  <c r="J165"/>
  <c r="BK153"/>
  <c r="BK138"/>
  <c r="BK130"/>
  <c r="BK264"/>
  <c r="J246"/>
  <c r="BK222"/>
  <c r="J213"/>
  <c r="BK197"/>
  <c r="BK188"/>
  <c r="J167"/>
  <c r="BK159"/>
  <c r="J157"/>
  <c r="J153"/>
  <c r="BK145"/>
  <c r="BK135"/>
  <c r="J251"/>
  <c r="BK241"/>
  <c r="BK235"/>
  <c r="J220"/>
  <c r="BK214"/>
  <c r="J210"/>
  <c r="BK194"/>
  <c r="BK187"/>
  <c r="BK175"/>
  <c r="BK157"/>
  <c r="J144"/>
  <c r="J135"/>
  <c r="BK149" i="6"/>
  <c r="BK143"/>
  <c r="J131"/>
  <c r="J123"/>
  <c r="BK146"/>
  <c r="J140"/>
  <c r="J134"/>
  <c r="BK130"/>
  <c r="J127"/>
  <c r="BK139"/>
  <c r="BK134"/>
  <c r="J126"/>
  <c r="J148"/>
  <c r="J141"/>
  <c r="BK136"/>
  <c r="J129"/>
  <c r="P142" i="2" l="1"/>
  <c r="P141" s="1"/>
  <c r="BK157"/>
  <c r="J157" s="1"/>
  <c r="J99" s="1"/>
  <c r="BK172"/>
  <c r="J172" s="1"/>
  <c r="J100" s="1"/>
  <c r="R224"/>
  <c r="P379"/>
  <c r="BK458"/>
  <c r="J458"/>
  <c r="J103" s="1"/>
  <c r="BK475"/>
  <c r="J475" s="1"/>
  <c r="J106" s="1"/>
  <c r="P491"/>
  <c r="P517"/>
  <c r="R533"/>
  <c r="R542"/>
  <c r="R547"/>
  <c r="P558"/>
  <c r="R568"/>
  <c r="P603"/>
  <c r="T603"/>
  <c r="P613"/>
  <c r="BK700"/>
  <c r="J700"/>
  <c r="J116" s="1"/>
  <c r="BK720"/>
  <c r="J720" s="1"/>
  <c r="J117" s="1"/>
  <c r="T758"/>
  <c r="P794"/>
  <c r="BK122" i="3"/>
  <c r="R141"/>
  <c r="R152"/>
  <c r="T134" i="4"/>
  <c r="T147"/>
  <c r="T222"/>
  <c r="T237"/>
  <c r="T251"/>
  <c r="T260"/>
  <c r="P270"/>
  <c r="P302"/>
  <c r="R310"/>
  <c r="R335"/>
  <c r="R342"/>
  <c r="T348"/>
  <c r="T354"/>
  <c r="R129" i="5"/>
  <c r="T139"/>
  <c r="T142"/>
  <c r="T147"/>
  <c r="R152"/>
  <c r="R161"/>
  <c r="T161"/>
  <c r="R192"/>
  <c r="P229"/>
  <c r="T229"/>
  <c r="T255"/>
  <c r="P120" i="6"/>
  <c r="P119" s="1"/>
  <c r="P118" s="1"/>
  <c r="AU99" i="1" s="1"/>
  <c r="T142" i="2"/>
  <c r="R157"/>
  <c r="R172"/>
  <c r="P224"/>
  <c r="T379"/>
  <c r="T458"/>
  <c r="T475"/>
  <c r="T491"/>
  <c r="T517"/>
  <c r="T533"/>
  <c r="BK547"/>
  <c r="J547"/>
  <c r="J111"/>
  <c r="T547"/>
  <c r="BK568"/>
  <c r="J568"/>
  <c r="J113"/>
  <c r="R613"/>
  <c r="R700"/>
  <c r="R720"/>
  <c r="BK758"/>
  <c r="J758" s="1"/>
  <c r="J118" s="1"/>
  <c r="T794"/>
  <c r="P122" i="3"/>
  <c r="P141"/>
  <c r="T152"/>
  <c r="R134" i="4"/>
  <c r="R147"/>
  <c r="R222"/>
  <c r="R237"/>
  <c r="P251"/>
  <c r="BK260"/>
  <c r="J260" s="1"/>
  <c r="J104" s="1"/>
  <c r="T270"/>
  <c r="T302"/>
  <c r="T310"/>
  <c r="T335"/>
  <c r="T342"/>
  <c r="R348"/>
  <c r="BK354"/>
  <c r="J354" s="1"/>
  <c r="J112" s="1"/>
  <c r="T129" i="5"/>
  <c r="T128" s="1"/>
  <c r="R139"/>
  <c r="R142"/>
  <c r="R147"/>
  <c r="T152"/>
  <c r="BK192"/>
  <c r="J192"/>
  <c r="J105"/>
  <c r="T192"/>
  <c r="R229"/>
  <c r="BK255"/>
  <c r="J255"/>
  <c r="J107" s="1"/>
  <c r="R255"/>
  <c r="BK142" i="2"/>
  <c r="P157"/>
  <c r="P172"/>
  <c r="T224"/>
  <c r="BK379"/>
  <c r="J379" s="1"/>
  <c r="J102" s="1"/>
  <c r="P458"/>
  <c r="P475"/>
  <c r="R491"/>
  <c r="R517"/>
  <c r="P533"/>
  <c r="P542"/>
  <c r="P547"/>
  <c r="R558"/>
  <c r="P568"/>
  <c r="BK603"/>
  <c r="J603" s="1"/>
  <c r="J114" s="1"/>
  <c r="R603"/>
  <c r="T613"/>
  <c r="T700"/>
  <c r="T720"/>
  <c r="R758"/>
  <c r="BK794"/>
  <c r="J794" s="1"/>
  <c r="J120" s="1"/>
  <c r="T122" i="3"/>
  <c r="T141"/>
  <c r="BK152"/>
  <c r="J152" s="1"/>
  <c r="J100" s="1"/>
  <c r="BK134" i="4"/>
  <c r="J134" s="1"/>
  <c r="J98" s="1"/>
  <c r="P147"/>
  <c r="BK222"/>
  <c r="J222" s="1"/>
  <c r="J101" s="1"/>
  <c r="P237"/>
  <c r="R251"/>
  <c r="R260"/>
  <c r="R270"/>
  <c r="R302"/>
  <c r="BK310"/>
  <c r="J310" s="1"/>
  <c r="J107" s="1"/>
  <c r="BK335"/>
  <c r="J335"/>
  <c r="J108" s="1"/>
  <c r="P342"/>
  <c r="P348"/>
  <c r="R354"/>
  <c r="P129" i="5"/>
  <c r="P139"/>
  <c r="P142"/>
  <c r="BK147"/>
  <c r="J147" s="1"/>
  <c r="J101" s="1"/>
  <c r="BK152"/>
  <c r="J152"/>
  <c r="J103" s="1"/>
  <c r="BK161"/>
  <c r="J161"/>
  <c r="J104"/>
  <c r="T120" i="6"/>
  <c r="T119"/>
  <c r="T118"/>
  <c r="R142" i="2"/>
  <c r="T157"/>
  <c r="T172"/>
  <c r="BK224"/>
  <c r="J224"/>
  <c r="J101" s="1"/>
  <c r="R379"/>
  <c r="R458"/>
  <c r="R475"/>
  <c r="BK491"/>
  <c r="J491"/>
  <c r="J107"/>
  <c r="BK517"/>
  <c r="J517" s="1"/>
  <c r="J108" s="1"/>
  <c r="BK533"/>
  <c r="J533"/>
  <c r="J109" s="1"/>
  <c r="BK542"/>
  <c r="J542"/>
  <c r="J110"/>
  <c r="T542"/>
  <c r="BK558"/>
  <c r="J558"/>
  <c r="J112"/>
  <c r="T558"/>
  <c r="T568"/>
  <c r="BK613"/>
  <c r="J613"/>
  <c r="J115" s="1"/>
  <c r="P700"/>
  <c r="P720"/>
  <c r="P758"/>
  <c r="R794"/>
  <c r="R122" i="3"/>
  <c r="R121"/>
  <c r="R120"/>
  <c r="BK141"/>
  <c r="J141"/>
  <c r="J99"/>
  <c r="P152"/>
  <c r="P134" i="4"/>
  <c r="BK147"/>
  <c r="J147"/>
  <c r="J100"/>
  <c r="P222"/>
  <c r="BK237"/>
  <c r="J237"/>
  <c r="J102"/>
  <c r="BK251"/>
  <c r="J251"/>
  <c r="J103"/>
  <c r="P260"/>
  <c r="BK270"/>
  <c r="J270"/>
  <c r="J105"/>
  <c r="BK302"/>
  <c r="J302" s="1"/>
  <c r="J106" s="1"/>
  <c r="P310"/>
  <c r="P335"/>
  <c r="BK342"/>
  <c r="J342"/>
  <c r="J109"/>
  <c r="BK348"/>
  <c r="J348" s="1"/>
  <c r="J110" s="1"/>
  <c r="P354"/>
  <c r="BK129" i="5"/>
  <c r="BK128" s="1"/>
  <c r="BK139"/>
  <c r="J139"/>
  <c r="J99" s="1"/>
  <c r="BK142"/>
  <c r="J142"/>
  <c r="J100"/>
  <c r="P147"/>
  <c r="P152"/>
  <c r="P161"/>
  <c r="P192"/>
  <c r="BK229"/>
  <c r="J229"/>
  <c r="J106"/>
  <c r="P255"/>
  <c r="BK120" i="6"/>
  <c r="J120"/>
  <c r="J98"/>
  <c r="R120"/>
  <c r="R119" s="1"/>
  <c r="R118" s="1"/>
  <c r="BK145" i="4"/>
  <c r="J145"/>
  <c r="J99" s="1"/>
  <c r="BK471" i="2"/>
  <c r="J471"/>
  <c r="J104"/>
  <c r="BK792"/>
  <c r="J792"/>
  <c r="J119"/>
  <c r="BK352" i="4"/>
  <c r="J352" s="1"/>
  <c r="J111" s="1"/>
  <c r="E85" i="6"/>
  <c r="J89"/>
  <c r="F91"/>
  <c r="F92"/>
  <c r="BE121"/>
  <c r="BE128"/>
  <c r="BE138"/>
  <c r="BE141"/>
  <c r="BE143"/>
  <c r="J91"/>
  <c r="J92"/>
  <c r="BE127"/>
  <c r="BE129"/>
  <c r="BE140"/>
  <c r="BE144"/>
  <c r="BE145"/>
  <c r="BE147"/>
  <c r="BE149"/>
  <c r="BE122"/>
  <c r="BE125"/>
  <c r="BE134"/>
  <c r="BE135"/>
  <c r="BE136"/>
  <c r="BE137"/>
  <c r="BE139"/>
  <c r="BE142"/>
  <c r="BE148"/>
  <c r="BE123"/>
  <c r="BE124"/>
  <c r="BE126"/>
  <c r="BE130"/>
  <c r="BE131"/>
  <c r="BE132"/>
  <c r="BE133"/>
  <c r="BE146"/>
  <c r="F91" i="5"/>
  <c r="E117"/>
  <c r="J123"/>
  <c r="BE133"/>
  <c r="BE137"/>
  <c r="BE145"/>
  <c r="BE148"/>
  <c r="BE154"/>
  <c r="BE155"/>
  <c r="BE167"/>
  <c r="BE169"/>
  <c r="BE177"/>
  <c r="BE178"/>
  <c r="BE180"/>
  <c r="BE182"/>
  <c r="BE187"/>
  <c r="BE189"/>
  <c r="BE198"/>
  <c r="BE202"/>
  <c r="BE215"/>
  <c r="BE218"/>
  <c r="BE222"/>
  <c r="BE225"/>
  <c r="BE227"/>
  <c r="BE231"/>
  <c r="BE233"/>
  <c r="BE251"/>
  <c r="BE253"/>
  <c r="BE257"/>
  <c r="BE258"/>
  <c r="BE259"/>
  <c r="BE260"/>
  <c r="BE262"/>
  <c r="J89"/>
  <c r="J92"/>
  <c r="BE130"/>
  <c r="BE131"/>
  <c r="BE132"/>
  <c r="BE136"/>
  <c r="BE146"/>
  <c r="BE171"/>
  <c r="BE175"/>
  <c r="BE186"/>
  <c r="BE194"/>
  <c r="BE197"/>
  <c r="BE200"/>
  <c r="BE204"/>
  <c r="BE206"/>
  <c r="BE210"/>
  <c r="BE211"/>
  <c r="BE216"/>
  <c r="BE219"/>
  <c r="BE220"/>
  <c r="BE223"/>
  <c r="BE224"/>
  <c r="BE228"/>
  <c r="BE232"/>
  <c r="BE237"/>
  <c r="BE238"/>
  <c r="BE239"/>
  <c r="BE242"/>
  <c r="BE248"/>
  <c r="BE252"/>
  <c r="BE254"/>
  <c r="BE264"/>
  <c r="BE265"/>
  <c r="BE134"/>
  <c r="BE135"/>
  <c r="BE140"/>
  <c r="BE141"/>
  <c r="BE143"/>
  <c r="BE150"/>
  <c r="BE159"/>
  <c r="BE162"/>
  <c r="BE163"/>
  <c r="BE173"/>
  <c r="BE185"/>
  <c r="BE188"/>
  <c r="BE190"/>
  <c r="BE191"/>
  <c r="BE193"/>
  <c r="BE209"/>
  <c r="BE212"/>
  <c r="BE235"/>
  <c r="BE240"/>
  <c r="BE249"/>
  <c r="BE250"/>
  <c r="BE256"/>
  <c r="BE263"/>
  <c r="F92"/>
  <c r="BE138"/>
  <c r="BE144"/>
  <c r="BE149"/>
  <c r="BE153"/>
  <c r="BE156"/>
  <c r="BE157"/>
  <c r="BE158"/>
  <c r="BE160"/>
  <c r="BE164"/>
  <c r="BE165"/>
  <c r="BE184"/>
  <c r="BE195"/>
  <c r="BE196"/>
  <c r="BE199"/>
  <c r="BE208"/>
  <c r="BE213"/>
  <c r="BE214"/>
  <c r="BE217"/>
  <c r="BE221"/>
  <c r="BE226"/>
  <c r="BE230"/>
  <c r="BE234"/>
  <c r="BE236"/>
  <c r="BE241"/>
  <c r="BE243"/>
  <c r="BE245"/>
  <c r="BE246"/>
  <c r="BE247"/>
  <c r="BE261"/>
  <c r="E85" i="4"/>
  <c r="F91"/>
  <c r="J126"/>
  <c r="BE135"/>
  <c r="BE139"/>
  <c r="BE159"/>
  <c r="BE162"/>
  <c r="BE165"/>
  <c r="BE171"/>
  <c r="BE182"/>
  <c r="BE188"/>
  <c r="BE192"/>
  <c r="BE204"/>
  <c r="BE205"/>
  <c r="BE207"/>
  <c r="BE209"/>
  <c r="BE214"/>
  <c r="BE215"/>
  <c r="BE221"/>
  <c r="BE234"/>
  <c r="BE235"/>
  <c r="BE252"/>
  <c r="BE254"/>
  <c r="BE256"/>
  <c r="BE258"/>
  <c r="BE259"/>
  <c r="BE264"/>
  <c r="BE267"/>
  <c r="BE273"/>
  <c r="BE274"/>
  <c r="BE298"/>
  <c r="BE299"/>
  <c r="BE300"/>
  <c r="BE301"/>
  <c r="BE304"/>
  <c r="BE311"/>
  <c r="BE315"/>
  <c r="BE322"/>
  <c r="BE328"/>
  <c r="BE332"/>
  <c r="BE333"/>
  <c r="BE338"/>
  <c r="BE345"/>
  <c r="BE350"/>
  <c r="BE355"/>
  <c r="BE366"/>
  <c r="J122" i="3"/>
  <c r="J98" s="1"/>
  <c r="J91" i="4"/>
  <c r="BE138"/>
  <c r="BE146"/>
  <c r="BE153"/>
  <c r="BE163"/>
  <c r="BE166"/>
  <c r="BE167"/>
  <c r="BE168"/>
  <c r="BE173"/>
  <c r="BE174"/>
  <c r="BE176"/>
  <c r="BE177"/>
  <c r="BE178"/>
  <c r="BE179"/>
  <c r="BE181"/>
  <c r="BE184"/>
  <c r="BE185"/>
  <c r="BE194"/>
  <c r="BE198"/>
  <c r="BE206"/>
  <c r="BE210"/>
  <c r="BE213"/>
  <c r="BE218"/>
  <c r="BE241"/>
  <c r="BE246"/>
  <c r="BE247"/>
  <c r="BE248"/>
  <c r="BE253"/>
  <c r="BE261"/>
  <c r="BE263"/>
  <c r="BE275"/>
  <c r="BE280"/>
  <c r="BE282"/>
  <c r="BE283"/>
  <c r="BE284"/>
  <c r="BE285"/>
  <c r="BE286"/>
  <c r="BE288"/>
  <c r="BE289"/>
  <c r="BE295"/>
  <c r="BE307"/>
  <c r="BE316"/>
  <c r="BE320"/>
  <c r="BE323"/>
  <c r="BE334"/>
  <c r="BE337"/>
  <c r="BE347"/>
  <c r="BE349"/>
  <c r="BE365"/>
  <c r="BE367"/>
  <c r="F92"/>
  <c r="BE141"/>
  <c r="BE144"/>
  <c r="BE148"/>
  <c r="BE149"/>
  <c r="BE152"/>
  <c r="BE154"/>
  <c r="BE155"/>
  <c r="BE157"/>
  <c r="BE158"/>
  <c r="BE160"/>
  <c r="BE161"/>
  <c r="BE169"/>
  <c r="BE172"/>
  <c r="BE175"/>
  <c r="BE183"/>
  <c r="BE193"/>
  <c r="BE195"/>
  <c r="BE199"/>
  <c r="BE201"/>
  <c r="BE202"/>
  <c r="BE203"/>
  <c r="BE208"/>
  <c r="BE211"/>
  <c r="BE212"/>
  <c r="BE216"/>
  <c r="BE217"/>
  <c r="BE224"/>
  <c r="BE231"/>
  <c r="BE265"/>
  <c r="BE268"/>
  <c r="BE269"/>
  <c r="BE271"/>
  <c r="BE272"/>
  <c r="BE279"/>
  <c r="BE287"/>
  <c r="BE290"/>
  <c r="BE292"/>
  <c r="BE294"/>
  <c r="BE306"/>
  <c r="BE309"/>
  <c r="BE314"/>
  <c r="BE317"/>
  <c r="BE319"/>
  <c r="BE321"/>
  <c r="BE324"/>
  <c r="BE325"/>
  <c r="BE326"/>
  <c r="BE331"/>
  <c r="BE336"/>
  <c r="BE341"/>
  <c r="BE343"/>
  <c r="BE353"/>
  <c r="BE356"/>
  <c r="BE357"/>
  <c r="BE360"/>
  <c r="BE362"/>
  <c r="J92"/>
  <c r="BE136"/>
  <c r="BE137"/>
  <c r="BE140"/>
  <c r="BE142"/>
  <c r="BE143"/>
  <c r="BE150"/>
  <c r="BE151"/>
  <c r="BE156"/>
  <c r="BE164"/>
  <c r="BE170"/>
  <c r="BE180"/>
  <c r="BE186"/>
  <c r="BE187"/>
  <c r="BE189"/>
  <c r="BE190"/>
  <c r="BE191"/>
  <c r="BE196"/>
  <c r="BE197"/>
  <c r="BE200"/>
  <c r="BE219"/>
  <c r="BE220"/>
  <c r="BE223"/>
  <c r="BE225"/>
  <c r="BE226"/>
  <c r="BE227"/>
  <c r="BE228"/>
  <c r="BE229"/>
  <c r="BE230"/>
  <c r="BE232"/>
  <c r="BE233"/>
  <c r="BE236"/>
  <c r="BE238"/>
  <c r="BE239"/>
  <c r="BE240"/>
  <c r="BE242"/>
  <c r="BE243"/>
  <c r="BE244"/>
  <c r="BE245"/>
  <c r="BE249"/>
  <c r="BE250"/>
  <c r="BE255"/>
  <c r="BE257"/>
  <c r="BE262"/>
  <c r="BE266"/>
  <c r="BE276"/>
  <c r="BE277"/>
  <c r="BE278"/>
  <c r="BE281"/>
  <c r="BE291"/>
  <c r="BE293"/>
  <c r="BE296"/>
  <c r="BE297"/>
  <c r="BE303"/>
  <c r="BE305"/>
  <c r="BE308"/>
  <c r="BE312"/>
  <c r="BE313"/>
  <c r="BE318"/>
  <c r="BE327"/>
  <c r="BE329"/>
  <c r="BE330"/>
  <c r="BE339"/>
  <c r="BE340"/>
  <c r="BE344"/>
  <c r="BE346"/>
  <c r="BE351"/>
  <c r="BE358"/>
  <c r="BE359"/>
  <c r="BE361"/>
  <c r="BE363"/>
  <c r="BE364"/>
  <c r="BE368"/>
  <c r="J91" i="3"/>
  <c r="E110"/>
  <c r="J117"/>
  <c r="BE124"/>
  <c r="BE131"/>
  <c r="BE132"/>
  <c r="BE133"/>
  <c r="BE134"/>
  <c r="BE137"/>
  <c r="BE138"/>
  <c r="BE145"/>
  <c r="BE151"/>
  <c r="BE153"/>
  <c r="BE154"/>
  <c r="BE156"/>
  <c r="BE157"/>
  <c r="BE159"/>
  <c r="BE163"/>
  <c r="BE165"/>
  <c r="BE170"/>
  <c r="F91"/>
  <c r="BE126"/>
  <c r="BE127"/>
  <c r="BE129"/>
  <c r="BE142"/>
  <c r="BE144"/>
  <c r="BE155"/>
  <c r="BE162"/>
  <c r="BE164"/>
  <c r="BE167"/>
  <c r="J89"/>
  <c r="F117"/>
  <c r="BE125"/>
  <c r="BE135"/>
  <c r="BE140"/>
  <c r="BE148"/>
  <c r="BE149"/>
  <c r="BE150"/>
  <c r="BE161"/>
  <c r="BE166"/>
  <c r="BE123"/>
  <c r="BE128"/>
  <c r="BE130"/>
  <c r="BE136"/>
  <c r="BE139"/>
  <c r="BE143"/>
  <c r="BE146"/>
  <c r="BE147"/>
  <c r="BE158"/>
  <c r="BE160"/>
  <c r="BE168"/>
  <c r="BE169"/>
  <c r="J91" i="2"/>
  <c r="E130"/>
  <c r="F136"/>
  <c r="BE167"/>
  <c r="BE173"/>
  <c r="BE194"/>
  <c r="BE195"/>
  <c r="BE209"/>
  <c r="BE267"/>
  <c r="BE301"/>
  <c r="BE324"/>
  <c r="BE340"/>
  <c r="BE342"/>
  <c r="BE347"/>
  <c r="BE371"/>
  <c r="BE373"/>
  <c r="BE376"/>
  <c r="BE386"/>
  <c r="BE388"/>
  <c r="BE390"/>
  <c r="BE417"/>
  <c r="BE422"/>
  <c r="BE447"/>
  <c r="BE486"/>
  <c r="BE500"/>
  <c r="BE502"/>
  <c r="BE512"/>
  <c r="BE534"/>
  <c r="BE540"/>
  <c r="BE543"/>
  <c r="BE551"/>
  <c r="BE556"/>
  <c r="BE604"/>
  <c r="BE619"/>
  <c r="BE624"/>
  <c r="BE635"/>
  <c r="BE645"/>
  <c r="BE660"/>
  <c r="BE669"/>
  <c r="BE681"/>
  <c r="BE689"/>
  <c r="BE698"/>
  <c r="BE710"/>
  <c r="BE717"/>
  <c r="BE718"/>
  <c r="BE721"/>
  <c r="BE734"/>
  <c r="BE737"/>
  <c r="BE752"/>
  <c r="BE775"/>
  <c r="BE780"/>
  <c r="BE788"/>
  <c r="F92"/>
  <c r="BE153"/>
  <c r="BE158"/>
  <c r="BE162"/>
  <c r="BE190"/>
  <c r="BE193"/>
  <c r="BE198"/>
  <c r="BE225"/>
  <c r="BE234"/>
  <c r="BE257"/>
  <c r="BE270"/>
  <c r="BE279"/>
  <c r="BE313"/>
  <c r="BE360"/>
  <c r="BE365"/>
  <c r="BE395"/>
  <c r="BE432"/>
  <c r="BE509"/>
  <c r="BE515"/>
  <c r="BE522"/>
  <c r="BE525"/>
  <c r="BE528"/>
  <c r="BE531"/>
  <c r="BE536"/>
  <c r="BE548"/>
  <c r="BE590"/>
  <c r="BE594"/>
  <c r="BE618"/>
  <c r="BE628"/>
  <c r="BE642"/>
  <c r="BE653"/>
  <c r="BE665"/>
  <c r="BE668"/>
  <c r="BE672"/>
  <c r="BE673"/>
  <c r="BE677"/>
  <c r="BE685"/>
  <c r="BE692"/>
  <c r="BE701"/>
  <c r="BE725"/>
  <c r="BE739"/>
  <c r="BE744"/>
  <c r="BE748"/>
  <c r="BE750"/>
  <c r="BE778"/>
  <c r="BE784"/>
  <c r="BE790"/>
  <c r="BE795"/>
  <c r="BE841"/>
  <c r="BE852"/>
  <c r="BE855"/>
  <c r="BE856"/>
  <c r="BE862"/>
  <c r="BE143"/>
  <c r="BE147"/>
  <c r="BE192"/>
  <c r="BE197"/>
  <c r="BE211"/>
  <c r="BE215"/>
  <c r="BE240"/>
  <c r="BE244"/>
  <c r="BE249"/>
  <c r="BE251"/>
  <c r="BE253"/>
  <c r="BE275"/>
  <c r="BE288"/>
  <c r="BE304"/>
  <c r="BE308"/>
  <c r="BE315"/>
  <c r="BE319"/>
  <c r="BE328"/>
  <c r="BE332"/>
  <c r="BE351"/>
  <c r="BE358"/>
  <c r="BE362"/>
  <c r="BE380"/>
  <c r="BE382"/>
  <c r="BE413"/>
  <c r="BE428"/>
  <c r="BE454"/>
  <c r="BE459"/>
  <c r="BE461"/>
  <c r="BE472"/>
  <c r="BE476"/>
  <c r="BE489"/>
  <c r="BE492"/>
  <c r="BE506"/>
  <c r="BE538"/>
  <c r="BE545"/>
  <c r="BE553"/>
  <c r="BE559"/>
  <c r="BE566"/>
  <c r="BE567"/>
  <c r="BE569"/>
  <c r="BE574"/>
  <c r="BE578"/>
  <c r="BE584"/>
  <c r="BE588"/>
  <c r="BE600"/>
  <c r="BE650"/>
  <c r="BE663"/>
  <c r="BE676"/>
  <c r="BE694"/>
  <c r="BE713"/>
  <c r="BE714"/>
  <c r="BE719"/>
  <c r="BE756"/>
  <c r="BE759"/>
  <c r="J89"/>
  <c r="J92"/>
  <c r="BE149"/>
  <c r="BE185"/>
  <c r="BE200"/>
  <c r="BE202"/>
  <c r="BE230"/>
  <c r="BE261"/>
  <c r="BE272"/>
  <c r="BE285"/>
  <c r="BE311"/>
  <c r="BE336"/>
  <c r="BE349"/>
  <c r="BE364"/>
  <c r="BE403"/>
  <c r="BE407"/>
  <c r="BE438"/>
  <c r="BE463"/>
  <c r="BE467"/>
  <c r="BE469"/>
  <c r="BE479"/>
  <c r="BE483"/>
  <c r="BE495"/>
  <c r="BE497"/>
  <c r="BE518"/>
  <c r="BE582"/>
  <c r="BE596"/>
  <c r="BE601"/>
  <c r="BE608"/>
  <c r="BE611"/>
  <c r="BE614"/>
  <c r="BE638"/>
  <c r="BE656"/>
  <c r="BE661"/>
  <c r="BE680"/>
  <c r="BE691"/>
  <c r="BE697"/>
  <c r="BE706"/>
  <c r="BE727"/>
  <c r="BE730"/>
  <c r="BE773"/>
  <c r="BE782"/>
  <c r="BE786"/>
  <c r="BE793"/>
  <c r="BE843"/>
  <c r="BE846"/>
  <c r="J34"/>
  <c r="AW95" i="1" s="1"/>
  <c r="F35" i="3"/>
  <c r="BB96" i="1"/>
  <c r="F34" i="3"/>
  <c r="BA96" i="1" s="1"/>
  <c r="F37" i="4"/>
  <c r="BD97" i="1"/>
  <c r="F35" i="4"/>
  <c r="BB97" i="1" s="1"/>
  <c r="F35" i="6"/>
  <c r="BB99" i="1"/>
  <c r="F37" i="6"/>
  <c r="BD99" i="1" s="1"/>
  <c r="F34" i="2"/>
  <c r="BA95" i="1"/>
  <c r="J34" i="3"/>
  <c r="AW96" i="1" s="1"/>
  <c r="F37" i="3"/>
  <c r="BD96" i="1"/>
  <c r="F36" i="4"/>
  <c r="BC97" i="1" s="1"/>
  <c r="F35" i="5"/>
  <c r="BB98" i="1"/>
  <c r="J34" i="6"/>
  <c r="AW99" i="1" s="1"/>
  <c r="F36" i="6"/>
  <c r="BC99" i="1"/>
  <c r="F34" i="6"/>
  <c r="BA99" i="1" s="1"/>
  <c r="F36" i="2"/>
  <c r="BC95" i="1"/>
  <c r="F35" i="2"/>
  <c r="BB95" i="1" s="1"/>
  <c r="F34" i="5"/>
  <c r="BA98" i="1"/>
  <c r="F36" i="5"/>
  <c r="BC98" i="1" s="1"/>
  <c r="F37" i="2"/>
  <c r="BD95" i="1"/>
  <c r="F36" i="3"/>
  <c r="BC96" i="1" s="1"/>
  <c r="F34" i="4"/>
  <c r="BA97" i="1"/>
  <c r="J34" i="4"/>
  <c r="AW97" i="1" s="1"/>
  <c r="J34" i="5"/>
  <c r="AW98" i="1"/>
  <c r="F37" i="5"/>
  <c r="BD98" i="1" s="1"/>
  <c r="J129" i="5" l="1"/>
  <c r="J98" s="1"/>
  <c r="P128"/>
  <c r="BK121" i="3"/>
  <c r="BK120" s="1"/>
  <c r="J120" s="1"/>
  <c r="J30" s="1"/>
  <c r="AG96" i="1" s="1"/>
  <c r="R141" i="2"/>
  <c r="T151" i="5"/>
  <c r="T127" s="1"/>
  <c r="R133" i="4"/>
  <c r="R132" s="1"/>
  <c r="T141" i="2"/>
  <c r="R151" i="5"/>
  <c r="P151"/>
  <c r="P133" i="4"/>
  <c r="P132"/>
  <c r="AU97" i="1" s="1"/>
  <c r="R474" i="2"/>
  <c r="P474"/>
  <c r="P140"/>
  <c r="AU95" i="1" s="1"/>
  <c r="BK141" i="2"/>
  <c r="J141" s="1"/>
  <c r="J97" s="1"/>
  <c r="P121" i="3"/>
  <c r="P120"/>
  <c r="AU96" i="1" s="1"/>
  <c r="R128" i="5"/>
  <c r="R127" s="1"/>
  <c r="T133" i="4"/>
  <c r="T132" s="1"/>
  <c r="T121" i="3"/>
  <c r="T120" s="1"/>
  <c r="T474" i="2"/>
  <c r="BK133" i="4"/>
  <c r="J133"/>
  <c r="J97" s="1"/>
  <c r="BK151" i="5"/>
  <c r="J151" s="1"/>
  <c r="J102" s="1"/>
  <c r="BK119" i="6"/>
  <c r="J119"/>
  <c r="J97" s="1"/>
  <c r="J142" i="2"/>
  <c r="J98" s="1"/>
  <c r="BK474"/>
  <c r="J474" s="1"/>
  <c r="J105" s="1"/>
  <c r="J128" i="5"/>
  <c r="J97"/>
  <c r="J33" i="2"/>
  <c r="AV95" i="1"/>
  <c r="AT95" s="1"/>
  <c r="F33" i="2"/>
  <c r="AZ95" i="1" s="1"/>
  <c r="J33" i="3"/>
  <c r="AV96" i="1" s="1"/>
  <c r="AT96" s="1"/>
  <c r="F33" i="4"/>
  <c r="AZ97" i="1" s="1"/>
  <c r="J33" i="5"/>
  <c r="AV98" i="1" s="1"/>
  <c r="AT98" s="1"/>
  <c r="J33" i="6"/>
  <c r="AV99" i="1"/>
  <c r="AT99" s="1"/>
  <c r="BD94"/>
  <c r="W33" s="1"/>
  <c r="F33" i="3"/>
  <c r="AZ96" i="1" s="1"/>
  <c r="J33" i="4"/>
  <c r="AV97" i="1" s="1"/>
  <c r="AT97" s="1"/>
  <c r="F33" i="5"/>
  <c r="AZ98" i="1"/>
  <c r="BC94"/>
  <c r="W32"/>
  <c r="F33" i="6"/>
  <c r="AZ99" i="1"/>
  <c r="BB94"/>
  <c r="W31"/>
  <c r="BA94"/>
  <c r="W30"/>
  <c r="AN96" l="1"/>
  <c r="T140" i="2"/>
  <c r="R140"/>
  <c r="P127" i="5"/>
  <c r="AU98" i="1"/>
  <c r="AU94" s="1"/>
  <c r="J121" i="3"/>
  <c r="J97"/>
  <c r="BK118" i="6"/>
  <c r="J118"/>
  <c r="J30" s="1"/>
  <c r="AG99" i="1" s="1"/>
  <c r="BK132" i="4"/>
  <c r="J132"/>
  <c r="BK127" i="5"/>
  <c r="J127"/>
  <c r="J96" s="1"/>
  <c r="BK140" i="2"/>
  <c r="J140" s="1"/>
  <c r="J30" s="1"/>
  <c r="AG95" i="1" s="1"/>
  <c r="J96" i="3"/>
  <c r="J39"/>
  <c r="AZ94" i="1"/>
  <c r="W29"/>
  <c r="AY94"/>
  <c r="J30" i="4"/>
  <c r="AG97" i="1" s="1"/>
  <c r="AW94"/>
  <c r="AK30" s="1"/>
  <c r="AX94"/>
  <c r="J39" i="2" l="1"/>
  <c r="J39" i="6"/>
  <c r="J39" i="4"/>
  <c r="J96"/>
  <c r="J96" i="6"/>
  <c r="J96" i="2"/>
  <c r="AN95" i="1"/>
  <c r="AN99"/>
  <c r="AN97"/>
  <c r="J30" i="5"/>
  <c r="AG98" i="1" s="1"/>
  <c r="AG94" s="1"/>
  <c r="AK26" s="1"/>
  <c r="AK35" s="1"/>
  <c r="AV94"/>
  <c r="AK29" s="1"/>
  <c r="J39" i="5" l="1"/>
  <c r="AN98" i="1"/>
  <c r="AT94"/>
  <c r="AN94" s="1"/>
</calcChain>
</file>

<file path=xl/sharedStrings.xml><?xml version="1.0" encoding="utf-8"?>
<sst xmlns="http://schemas.openxmlformats.org/spreadsheetml/2006/main" count="14077" uniqueCount="2538">
  <si>
    <t>Export Komplet</t>
  </si>
  <si>
    <t/>
  </si>
  <si>
    <t>2.0</t>
  </si>
  <si>
    <t>ZAMOK</t>
  </si>
  <si>
    <t>False</t>
  </si>
  <si>
    <t>{5ea8e0f7-b429-42fc-a53a-45a53eea9c4f}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</si>
  <si>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</si>
  <si>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</si>
  <si>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</si>
  <si>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</si>
  <si>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</si>
  <si>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</si>
  <si>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</si>
  <si>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</si>
  <si>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IS0022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</si>
  <si>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</si>
  <si>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</si>
  <si>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Odloučené pracoviště Jilemnického - přístavba a stavební úpravy frézařské dílny</t>
  </si>
  <si>
    <t>KSO:</t>
  </si>
  <si>
    <t>CC-CZ:</t>
  </si>
  <si>
    <t>Místo:</t>
  </si>
  <si>
    <t xml:space="preserve"> </t>
  </si>
  <si>
    <t>Datum:</t>
  </si>
  <si>
    <t>5. 3. 2023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</si>
  <si>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</si>
  <si>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</si>
  <si>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</si>
  <si>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</si>
  <si>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</si>
  <si>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</si>
  <si>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</si>
  <si>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</si>
  <si>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</si>
  <si>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</si>
  <si>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</si>
  <si>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</si>
  <si>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</si>
  <si>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</si>
  <si>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</si>
  <si>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</si>
  <si>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</si>
  <si>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</si>
  <si>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</si>
  <si>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</si>
  <si>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</si>
  <si>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</si>
  <si>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</si>
  <si>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</si>
  <si>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</si>
  <si>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</si>
  <si>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</si>
  <si>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</si>
  <si>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</si>
  <si>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</si>
  <si>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</si>
  <si>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</si>
  <si>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</si>
  <si>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</si>
  <si>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</si>
  <si>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</si>
  <si>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</si>
  <si>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</si>
  <si>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</si>
  <si>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</si>
  <si>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</si>
  <si>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</si>
  <si>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</si>
  <si>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</si>
  <si>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</si>
  <si>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</si>
  <si>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</si>
  <si>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</si>
  <si>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</si>
  <si>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</si>
  <si>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</si>
  <si>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</si>
  <si>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</si>
  <si>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</si>
  <si>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</si>
  <si>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</si>
  <si>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</si>
  <si>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</si>
  <si>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{980f35d1-3d08-474d-bcc0-7fa7671ca864}</t>
  </si>
  <si>
    <t>2</t>
  </si>
  <si>
    <t>SO 02</t>
  </si>
  <si>
    <t>Ústřední vytápění</t>
  </si>
  <si>
    <t>{1b04b5c6-a646-47f4-8f57-04e53ddb097b}</t>
  </si>
  <si>
    <t>SO 03</t>
  </si>
  <si>
    <t>Elektroinstalace</t>
  </si>
  <si>
    <t>{9c36e004-c65c-4eb4-bcc0-1372c4ecba46}</t>
  </si>
  <si>
    <t>SO 04</t>
  </si>
  <si>
    <t>Zdravotechnika</t>
  </si>
  <si>
    <t>{c8ae5d0c-6071-41c7-99b3-94303cbf256e}</t>
  </si>
  <si>
    <t>SO 05</t>
  </si>
  <si>
    <t>Vzduchotechnika</t>
  </si>
  <si>
    <t>{6b7bed19-cde1-474e-8e53-71068059b17e}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</si>
  <si>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</si>
  <si>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</si>
  <si>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</si>
  <si>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</si>
  <si>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</si>
  <si>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</si>
  <si>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</si>
  <si>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</si>
  <si>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</si>
  <si>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</si>
  <si>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</si>
  <si>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</si>
  <si>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</si>
  <si>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</si>
  <si>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</si>
  <si>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</si>
  <si>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</si>
  <si>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</si>
  <si>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</si>
  <si>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</si>
  <si>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</si>
  <si>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726 - Zdravotechnika - předstěnové 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</si>
  <si>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</si>
  <si>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</si>
  <si>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</si>
  <si>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</si>
  <si>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</si>
  <si>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</si>
  <si>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</si>
  <si>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</si>
  <si>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</si>
  <si>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</si>
  <si>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</si>
  <si>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</si>
  <si>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</si>
  <si>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</si>
  <si>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</si>
  <si>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</si>
  <si>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</si>
  <si>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</si>
  <si>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</si>
  <si>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</si>
  <si>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</si>
  <si>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</si>
  <si>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</si>
  <si>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</si>
  <si>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</si>
  <si>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</si>
  <si>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</si>
  <si>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</si>
  <si>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</si>
  <si>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</si>
  <si>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</si>
  <si>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</si>
  <si>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4</t>
  </si>
  <si>
    <t>Online PSC</t>
  </si>
  <si>
    <t>https://podminky.urs.cz/item/CS_URS_2022_02/131213701</t>
  </si>
  <si>
    <t>VV</t>
  </si>
  <si>
    <t>"základy zastřešení"4*(0,6*0,6*1,2)</t>
  </si>
  <si>
    <t>Součet</t>
  </si>
  <si>
    <t>162751117</t>
  </si>
  <si>
    <t>Vodorovné přemístění přes 9 000 do 10000 m výkopku/sypaniny z horniny třídy těžitelnosti I skupiny 1 až 3</t>
  </si>
  <si>
    <t>https://podminky.urs.cz/item/CS_URS_2022_02/162751117</t>
  </si>
  <si>
    <t>3</t>
  </si>
  <si>
    <t>162751119</t>
  </si>
  <si>
    <t>Příplatek k vodorovnému přemístění výkopku/sypaniny z horniny třídy těžitelnosti I skupiny 1 až 3 ZKD 1000 m přes 10000 m</t>
  </si>
  <si>
    <t>6</t>
  </si>
  <si>
    <t>https://podminky.urs.cz/item/CS_URS_2022_02/162751119</t>
  </si>
  <si>
    <t>1,728*10</t>
  </si>
  <si>
    <t>171201231</t>
  </si>
  <si>
    <t>Poplatek za uložení zeminy a kamení na recyklační skládce (skládkovné) kód odpadu 17 05 04</t>
  </si>
  <si>
    <t>t</t>
  </si>
  <si>
    <t>8</t>
  </si>
  <si>
    <t>https://podminky.urs.cz/item/CS_URS_2022_02/171201231</t>
  </si>
  <si>
    <t>1,728*1,8</t>
  </si>
  <si>
    <t>Zakládání</t>
  </si>
  <si>
    <t>5</t>
  </si>
  <si>
    <t>275313611</t>
  </si>
  <si>
    <t>Základové patky z betonu tř. C 16/20</t>
  </si>
  <si>
    <t>10</t>
  </si>
  <si>
    <t>https://podminky.urs.cz/item/CS_URS_2022_02/275313611</t>
  </si>
  <si>
    <t>"základy zastřešení"4*(0,6*0,6*1,1)</t>
  </si>
  <si>
    <t>279113134</t>
  </si>
  <si>
    <t>Základová zeď tl přes 250 do 300 mm z tvárnic ztraceného bednění včetně výplně z betonu tř. C 16/20</t>
  </si>
  <si>
    <t>m2</t>
  </si>
  <si>
    <t>12</t>
  </si>
  <si>
    <t>https://podminky.urs.cz/item/CS_URS_2022_02/279113134</t>
  </si>
  <si>
    <t>"zábradelní zídka"19,265*0,85</t>
  </si>
  <si>
    <t>2,34*1</t>
  </si>
  <si>
    <t>7</t>
  </si>
  <si>
    <t>279361821</t>
  </si>
  <si>
    <t>Výztuž základových zdí nosných betonářskou ocelí 10 505</t>
  </si>
  <si>
    <t>14</t>
  </si>
  <si>
    <t>https://podminky.urs.cz/item/CS_URS_2022_02/279361821</t>
  </si>
  <si>
    <t>"vodorovná pr.10"57,8*0,62/1000</t>
  </si>
  <si>
    <t>"svislá po dvou pr.12"86,4*0,89/1000</t>
  </si>
  <si>
    <t>Svislé a kompletní konstrukce</t>
  </si>
  <si>
    <t>310231055</t>
  </si>
  <si>
    <t>Zazdívka otvorů ve zdivu nadzákladovém pl přes 1 do 4 m2 cihlami děrovanými přes P10 do P15 tl 300 mm</t>
  </si>
  <si>
    <t>16</t>
  </si>
  <si>
    <t>https://podminky.urs.cz/item/CS_URS_2022_02/310231055</t>
  </si>
  <si>
    <t>"zazdění oken"(1,2*1,8)*14</t>
  </si>
  <si>
    <t>(1,2*1)*6</t>
  </si>
  <si>
    <t>1,2*1,2</t>
  </si>
  <si>
    <t>"zazdění dveří"(2,02*1)*4</t>
  </si>
  <si>
    <t>1,8*0,6</t>
  </si>
  <si>
    <t>1,8*2-(1,8*1,2)</t>
  </si>
  <si>
    <t>2,64*2,02-(2,35*1,1)</t>
  </si>
  <si>
    <t>1,5*2,02-(0,8*0,8)</t>
  </si>
  <si>
    <t>2,02*0,36</t>
  </si>
  <si>
    <t>9</t>
  </si>
  <si>
    <t>311235451</t>
  </si>
  <si>
    <t>Zdivo jednovrstvé z cihel broušených do P10 na zdicí pěnu tl 300 mm</t>
  </si>
  <si>
    <t>18</t>
  </si>
  <si>
    <t>https://podminky.urs.cz/item/CS_URS_2022_02/311235451</t>
  </si>
  <si>
    <t>"zazdění dveří"1,55*3,35</t>
  </si>
  <si>
    <t>3,5*2,725-(2,1*2,625)</t>
  </si>
  <si>
    <t>317121251</t>
  </si>
  <si>
    <t>Montáž ŽB překladů prefabrikovaných do rýh světlosti otvoru přes 1050 do 1800 mm</t>
  </si>
  <si>
    <t>kus</t>
  </si>
  <si>
    <t>20</t>
  </si>
  <si>
    <t>https://podminky.urs.cz/item/CS_URS_2022_02/317121251</t>
  </si>
  <si>
    <t>11</t>
  </si>
  <si>
    <t>M</t>
  </si>
  <si>
    <t>59321212</t>
  </si>
  <si>
    <t>překlad železobetonový RZP vylehčený 1790x140x140mm</t>
  </si>
  <si>
    <t>22</t>
  </si>
  <si>
    <t>59321211</t>
  </si>
  <si>
    <t>překlad železobetonový RZP vylehčený 1490x140x140mm</t>
  </si>
  <si>
    <t>24</t>
  </si>
  <si>
    <t>13</t>
  </si>
  <si>
    <t>59321210</t>
  </si>
  <si>
    <t>překlad železobetonový RZP vylehčený 1190x140x140mm</t>
  </si>
  <si>
    <t>26</t>
  </si>
  <si>
    <t>317121351</t>
  </si>
  <si>
    <t>Montáž ŽB překladů prefabrikovaných do rýh světlosti otvoru přes 1800 do 2400 mm</t>
  </si>
  <si>
    <t>28</t>
  </si>
  <si>
    <t>https://podminky.urs.cz/item/CS_URS_2022_02/317121351</t>
  </si>
  <si>
    <t>59321213</t>
  </si>
  <si>
    <t>překlad železobetonový RZP vylehčený 2390x140x140mm</t>
  </si>
  <si>
    <t>30</t>
  </si>
  <si>
    <t>317168022</t>
  </si>
  <si>
    <t>Překlad keramický plochý š 145 mm dl 1250 mm</t>
  </si>
  <si>
    <t>32</t>
  </si>
  <si>
    <t>https://podminky.urs.cz/item/CS_URS_2022_02/317168022</t>
  </si>
  <si>
    <t>17</t>
  </si>
  <si>
    <t>317168023</t>
  </si>
  <si>
    <t>Překlad keramický plochý š 145 mm dl 1500 mm</t>
  </si>
  <si>
    <t>34</t>
  </si>
  <si>
    <t>https://podminky.urs.cz/item/CS_URS_2022_02/317168023</t>
  </si>
  <si>
    <t>317941125</t>
  </si>
  <si>
    <t>Osazování ocelových válcovaných nosníků na zdivu I, IE, U, UE nebo L č 24 a vyšší nebo výšky přes 220 mm</t>
  </si>
  <si>
    <t>36</t>
  </si>
  <si>
    <t>https://podminky.urs.cz/item/CS_URS_2022_02/317941125</t>
  </si>
  <si>
    <t>"HEA 240"(2*7,56)*62/1000</t>
  </si>
  <si>
    <t>(5,81*8)*62/1000</t>
  </si>
  <si>
    <t>(3,03*2)*62/1000</t>
  </si>
  <si>
    <t>(2,745*2)*62/1000</t>
  </si>
  <si>
    <t>19</t>
  </si>
  <si>
    <t>13010964</t>
  </si>
  <si>
    <t>ocel profilová jakost S235JR (11 375) průřez HEA 240</t>
  </si>
  <si>
    <t>38</t>
  </si>
  <si>
    <t>P</t>
  </si>
  <si>
    <t>Poznámka k položce:_x000D_
Poznámka k položce: Hmotnost: 62,00 kg/m</t>
  </si>
  <si>
    <t>319231212</t>
  </si>
  <si>
    <t>Dodatečná izolace PE fólií zdiva cihelného tl do 300 mm podřezáním řetězovou pilou</t>
  </si>
  <si>
    <t>40</t>
  </si>
  <si>
    <t>https://podminky.urs.cz/item/CS_URS_2022_02/319231212</t>
  </si>
  <si>
    <t>7,86+5,645+5,645+5,645-1,5+7,86-3,25+21,625+4,35+11,76+11,76+3,75+3,75-0,7-1,2-1,5-1,55-1,44+21,625-2,55-1,5+2+21,625-1,36-1,1-2</t>
  </si>
  <si>
    <t>342244251</t>
  </si>
  <si>
    <t>Příčka z cihel broušených na zdicí PUR pěnu tloušťky 140 mm</t>
  </si>
  <si>
    <t>42</t>
  </si>
  <si>
    <t>https://podminky.urs.cz/item/CS_URS_2022_02/342244251</t>
  </si>
  <si>
    <t>3,35*(3,55+2,865+3,71+3,45+2,1+3,75+5,59+5,59)</t>
  </si>
  <si>
    <t>-2,02*1*3</t>
  </si>
  <si>
    <t>-2,02*0,8*3</t>
  </si>
  <si>
    <t>-2*(1,2*1,8)</t>
  </si>
  <si>
    <t>-3*(1,5*0,124)</t>
  </si>
  <si>
    <t>-5*(1,3*0,124)</t>
  </si>
  <si>
    <t>Úpravy povrchů, podlahy a osazování výplní</t>
  </si>
  <si>
    <t>612131101</t>
  </si>
  <si>
    <t>Cementový postřik vnitřních stěn nanášený celoplošně ručně</t>
  </si>
  <si>
    <t>44</t>
  </si>
  <si>
    <t>https://podminky.urs.cz/item/CS_URS_2022_02/612131101</t>
  </si>
  <si>
    <t>"nově vyzděné plochy - příčky"85,934*2</t>
  </si>
  <si>
    <t>"nově zazděné otvory"64,583</t>
  </si>
  <si>
    <t>23</t>
  </si>
  <si>
    <t>612131121</t>
  </si>
  <si>
    <t>Penetrační disperzní nátěr vnitřních stěn nanášený ručně</t>
  </si>
  <si>
    <t>46</t>
  </si>
  <si>
    <t>https://podminky.urs.cz/item/CS_URS_2022_02/612131121</t>
  </si>
  <si>
    <t>"stávající omítky"394,256</t>
  </si>
  <si>
    <t>612142001</t>
  </si>
  <si>
    <t>Potažení vnitřních stěn sklovláknitým pletivem vtlačeným do tenkovrstvé hmoty</t>
  </si>
  <si>
    <t>48</t>
  </si>
  <si>
    <t>https://podminky.urs.cz/item/CS_URS_2022_02/612142001</t>
  </si>
  <si>
    <t>25</t>
  </si>
  <si>
    <t>612311131</t>
  </si>
  <si>
    <t>Potažení vnitřních stěn vápenným štukem tloušťky do 3 mm</t>
  </si>
  <si>
    <t>50</t>
  </si>
  <si>
    <t>https://podminky.urs.cz/item/CS_URS_2022_02/612311131</t>
  </si>
  <si>
    <t>612321141</t>
  </si>
  <si>
    <t>Vápenocementová omítka štuková dvouvrstvá vnitřních stěn nanášená ručně</t>
  </si>
  <si>
    <t>52</t>
  </si>
  <si>
    <t>https://podminky.urs.cz/item/CS_URS_2022_02/612321141</t>
  </si>
  <si>
    <t>27</t>
  </si>
  <si>
    <t>612324111</t>
  </si>
  <si>
    <t>Sanační omítka podkladní vnitřních stěn nanášená ručně</t>
  </si>
  <si>
    <t>54</t>
  </si>
  <si>
    <t>https://podminky.urs.cz/item/CS_URS_2022_02/612324111</t>
  </si>
  <si>
    <t>612325131</t>
  </si>
  <si>
    <t>Omítka sanační jádrová vnitřních stěn nanášená ručně</t>
  </si>
  <si>
    <t>56</t>
  </si>
  <si>
    <t>https://podminky.urs.cz/item/CS_URS_2022_02/612325131</t>
  </si>
  <si>
    <t>29</t>
  </si>
  <si>
    <t>622131121</t>
  </si>
  <si>
    <t>Penetrační nátěr vnějších stěn nanášený ručně</t>
  </si>
  <si>
    <t>58</t>
  </si>
  <si>
    <t>https://podminky.urs.cz/item/CS_URS_2022_02/622131121</t>
  </si>
  <si>
    <t>"zábradelní zádka"37,985</t>
  </si>
  <si>
    <t>622142001</t>
  </si>
  <si>
    <t>Potažení vnějších stěn sklovláknitým pletivem vtlačeným do tenkovrstvé hmoty</t>
  </si>
  <si>
    <t>60</t>
  </si>
  <si>
    <t>https://podminky.urs.cz/item/CS_URS_2022_02/622142001</t>
  </si>
  <si>
    <t>31</t>
  </si>
  <si>
    <t>622143003</t>
  </si>
  <si>
    <t>Montáž omítkových plastových nebo pozinkovaných rohových profilů s tkaninou</t>
  </si>
  <si>
    <t>m</t>
  </si>
  <si>
    <t>62</t>
  </si>
  <si>
    <t>https://podminky.urs.cz/item/CS_URS_2022_02/622143003</t>
  </si>
  <si>
    <t>"vnitřní stěny"120,55</t>
  </si>
  <si>
    <t>"vnější stěny"125,3+89,5+4</t>
  </si>
  <si>
    <t>"zábradelní zádka"5,4</t>
  </si>
  <si>
    <t>55343025</t>
  </si>
  <si>
    <t>profil rohový Pz+PVC pro vnější omítky tl 7mm</t>
  </si>
  <si>
    <t>64</t>
  </si>
  <si>
    <t>344,75*1,05 "Přepočtené koeficientem množství</t>
  </si>
  <si>
    <t>33</t>
  </si>
  <si>
    <t>622143004</t>
  </si>
  <si>
    <t>Montáž omítkových samolepících začišťovacích profilů pro spojení s okenním rámem</t>
  </si>
  <si>
    <t>66</t>
  </si>
  <si>
    <t>https://podminky.urs.cz/item/CS_URS_2022_02/622143004</t>
  </si>
  <si>
    <t>59051476</t>
  </si>
  <si>
    <t>profil začišťovací PVC 9mm s výztužnou tkaninou pro ostění ETICS</t>
  </si>
  <si>
    <t>68</t>
  </si>
  <si>
    <t>79,39*1,05 "Přepočtené koeficientem množství</t>
  </si>
  <si>
    <t>35</t>
  </si>
  <si>
    <t>622151001</t>
  </si>
  <si>
    <t>Penetrační akrylátový nátěr vnějších pastovitých tenkovrstvých omítek stěn</t>
  </si>
  <si>
    <t>70</t>
  </si>
  <si>
    <t>https://podminky.urs.cz/item/CS_URS_2022_02/622151001</t>
  </si>
  <si>
    <t>"ST-4"17,505</t>
  </si>
  <si>
    <t>622211021</t>
  </si>
  <si>
    <t>Montáž kontaktního zateplení vnějších stěn lepením a mechanickým kotvením polystyrénových desek do betonu a zdiva tl přes 80 do 120 mm</t>
  </si>
  <si>
    <t>72</t>
  </si>
  <si>
    <t>https://podminky.urs.cz/item/CS_URS_2022_02/622211021</t>
  </si>
  <si>
    <t>"ST-4"27,175*0,3</t>
  </si>
  <si>
    <t>34,755*0,15</t>
  </si>
  <si>
    <t>27,59*0,15</t>
  </si>
  <si>
    <t>37</t>
  </si>
  <si>
    <t>28376017</t>
  </si>
  <si>
    <t>deska perimetrická fasádní soklová 150kPa λ=0,035 tl 100mm</t>
  </si>
  <si>
    <t>74</t>
  </si>
  <si>
    <t>17,505*1,05 "Přepočtené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</si>
  <si>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</si>
  <si>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</si>
  <si>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76</t>
  </si>
  <si>
    <t>https://podminky.urs.cz/item/CS_URS_2022_02/622221031</t>
  </si>
  <si>
    <t>"ST-1"4,48*(25,975+0,3+0,3+25,975+0,3+0,3+12,38+12,38)</t>
  </si>
  <si>
    <t>66,13*0,3</t>
  </si>
  <si>
    <t>8,18*3</t>
  </si>
  <si>
    <t>8,18*3,325</t>
  </si>
  <si>
    <t>-6*(1,2*0,8)</t>
  </si>
  <si>
    <t>-7*(1,2*1,8)</t>
  </si>
  <si>
    <t>-0,8-0,8</t>
  </si>
  <si>
    <t>-2,1*2,625</t>
  </si>
  <si>
    <t>-2,35*1,1</t>
  </si>
  <si>
    <t>-3,25*2,625</t>
  </si>
  <si>
    <t>39</t>
  </si>
  <si>
    <t>63151538</t>
  </si>
  <si>
    <t>deska tepelně izolační minerální kontaktních fasád podélné vlákno λ=0,036 tl 160mm</t>
  </si>
  <si>
    <t>78</t>
  </si>
  <si>
    <t>381,506*1,05 "Přepočtené koeficientem množství</t>
  </si>
  <si>
    <t>622222001</t>
  </si>
  <si>
    <t>Montáž kontaktního zateplení vnějšího ostění, nadpraží nebo parapetu hl. špalety do 200 mm lepením desek z minerální vlny tl do 40 mm</t>
  </si>
  <si>
    <t>80</t>
  </si>
  <si>
    <t>https://podminky.urs.cz/item/CS_URS_2022_02/622222001</t>
  </si>
  <si>
    <t>79,39*0,2</t>
  </si>
  <si>
    <t>41</t>
  </si>
  <si>
    <t>63151506</t>
  </si>
  <si>
    <t>deska tepelně izolační minerální kontaktních fasád kolmé vlákno λ=0,040-0,041 tl 30mm</t>
  </si>
  <si>
    <t>82</t>
  </si>
  <si>
    <t>15,878*1,1 "Přepočtené koeficientem množství</t>
  </si>
  <si>
    <t>622251101</t>
  </si>
  <si>
    <t>Příplatek k cenám kontaktního zateplení vnějších stěn za zápustnou montáž a použití tepelněizolačních zátek z polystyrenu</t>
  </si>
  <si>
    <t>84</t>
  </si>
  <si>
    <t>https://podminky.urs.cz/item/CS_URS_2022_02/622251101</t>
  </si>
  <si>
    <t>43</t>
  </si>
  <si>
    <t>622251105</t>
  </si>
  <si>
    <t>Příplatek k cenám kontaktního zateplení vnějších stěn za zápustnou montáž a použití tepelněizolačních zátek z minerální vlny</t>
  </si>
  <si>
    <t>86</t>
  </si>
  <si>
    <t>https://podminky.urs.cz/item/CS_URS_2022_02/622251105</t>
  </si>
  <si>
    <t>622511112</t>
  </si>
  <si>
    <t>Tenkovrstvá akrylátová mozaiková střednězrnná omítka vnějších stěn</t>
  </si>
  <si>
    <t>88</t>
  </si>
  <si>
    <t>https://podminky.urs.cz/item/CS_URS_2022_02/622511112</t>
  </si>
  <si>
    <t>45</t>
  </si>
  <si>
    <t>622531022</t>
  </si>
  <si>
    <t>Tenkovrstvá silikonová zrnitá omítka zrnitost 2,0 mm vnějších stěn</t>
  </si>
  <si>
    <t>90</t>
  </si>
  <si>
    <t>https://podminky.urs.cz/item/CS_URS_2022_02/622531022</t>
  </si>
  <si>
    <t>"ST-1"381,506+15,878</t>
  </si>
  <si>
    <t>629991001</t>
  </si>
  <si>
    <t>Zakrytí podélných ploch fólií volně položenou</t>
  </si>
  <si>
    <t>92</t>
  </si>
  <si>
    <t>https://podminky.urs.cz/item/CS_URS_2022_02/629991001</t>
  </si>
  <si>
    <t>"podlaha"78,5</t>
  </si>
  <si>
    <t>47</t>
  </si>
  <si>
    <t>629991011</t>
  </si>
  <si>
    <t>Zakrytí výplní otvorů a svislých ploch fólií přilepenou lepící páskou</t>
  </si>
  <si>
    <t>94</t>
  </si>
  <si>
    <t>https://podminky.urs.cz/item/CS_URS_2022_02/629991011</t>
  </si>
  <si>
    <t>"okna a dveře"38,14+2,16</t>
  </si>
  <si>
    <t>631311115</t>
  </si>
  <si>
    <t>Mazanina tl přes 50 do 80 mm z betonu prostého bez zvýšených nároků na prostředí tř. C 20/25</t>
  </si>
  <si>
    <t>96</t>
  </si>
  <si>
    <t>https://podminky.urs.cz/item/CS_URS_2022_02/631311115</t>
  </si>
  <si>
    <t>"nové podlahy"(299,85+(8,75*0,3)+(4,3*0,14))*0,08</t>
  </si>
  <si>
    <t>49</t>
  </si>
  <si>
    <t>631362021</t>
  </si>
  <si>
    <t>Výztuž mazanin svařovanými sítěmi Kari</t>
  </si>
  <si>
    <t>98</t>
  </si>
  <si>
    <t>https://podminky.urs.cz/item/CS_URS_2022_02/631362021</t>
  </si>
  <si>
    <t>"kari 4/15/15"(299,85+(8,75*0,3)+(4,3*0,14))/5*8,12/1000</t>
  </si>
  <si>
    <t>634112112</t>
  </si>
  <si>
    <t>Obvodová dilatace podlahovým páskem z pěnového PE mezi stěnou a mazaninou nebo potěrem v 100 mm</t>
  </si>
  <si>
    <t>100</t>
  </si>
  <si>
    <t>https://podminky.urs.cz/item/CS_URS_2022_02/634112112</t>
  </si>
  <si>
    <t>51</t>
  </si>
  <si>
    <t>642942111</t>
  </si>
  <si>
    <t>Osazování zárubní nebo rámů dveřních kovových do 2,5 m2 na MC</t>
  </si>
  <si>
    <t>102</t>
  </si>
  <si>
    <t>https://podminky.urs.cz/item/CS_URS_2022_02/642942111</t>
  </si>
  <si>
    <t>"D/2"2</t>
  </si>
  <si>
    <t>"D/3"3</t>
  </si>
  <si>
    <t>55331486</t>
  </si>
  <si>
    <t>zárubeň jednokřídlá ocelová pro zdění tl stěny 110-150mm rozměru 700/1970, 2100mm</t>
  </si>
  <si>
    <t>104</t>
  </si>
  <si>
    <t>Poznámka k položce:_x000D_
Poznámka k položce: YH, YH s drážkou, YZP</t>
  </si>
  <si>
    <t>53</t>
  </si>
  <si>
    <t>55331487</t>
  </si>
  <si>
    <t>zárubeň jednokřídlá ocelová pro zdění tl stěny 110-150mm rozměru 800/1970, 2100mm</t>
  </si>
  <si>
    <t>106</t>
  </si>
  <si>
    <t>642944121</t>
  </si>
  <si>
    <t>Osazování ocelových zárubní dodatečné pl do 2,5 m2</t>
  </si>
  <si>
    <t>108</t>
  </si>
  <si>
    <t>https://podminky.urs.cz/item/CS_URS_2022_02/642944121</t>
  </si>
  <si>
    <t>"D/5"1</t>
  </si>
  <si>
    <t>"D/4"2</t>
  </si>
  <si>
    <t>"D/7"1</t>
  </si>
  <si>
    <t>"DE3"1</t>
  </si>
  <si>
    <t>55</t>
  </si>
  <si>
    <t>55331439</t>
  </si>
  <si>
    <t>zárubeň jednokřídlá ocelová pro dodatečnou montáž tl stěny 110-150mm rozměru 1100/1970, 2100mm</t>
  </si>
  <si>
    <t>110</t>
  </si>
  <si>
    <t>Poznámka k položce:_x000D_
Poznámka k položce: DZUP</t>
  </si>
  <si>
    <t>55331438</t>
  </si>
  <si>
    <t>zárubeň jednokřídlá ocelová pro dodatečnou montáž tl stěny 110-150mm rozměru 900/1970, 2100mm</t>
  </si>
  <si>
    <t>112</t>
  </si>
  <si>
    <t>57</t>
  </si>
  <si>
    <t>55331435</t>
  </si>
  <si>
    <t>zárubeň jednokřídlá ocelová pro dodatečnou montáž tl stěny 110-150mm rozměru 600/1970, 2100mm</t>
  </si>
  <si>
    <t>114</t>
  </si>
  <si>
    <t>5533171R2</t>
  </si>
  <si>
    <t>zárubeň dvoukřídlá ocelová pro dodatečnou montáž tl stěny 110-150mm rozměru 1000/2300mm</t>
  </si>
  <si>
    <t>116</t>
  </si>
  <si>
    <t>59</t>
  </si>
  <si>
    <t>642944221</t>
  </si>
  <si>
    <t>Osazování ocelových zárubní dodatečné pl přes 2,5 m2</t>
  </si>
  <si>
    <t>118</t>
  </si>
  <si>
    <t>https://podminky.urs.cz/item/CS_URS_2022_02/642944221</t>
  </si>
  <si>
    <t>"D/6"1</t>
  </si>
  <si>
    <t>"DE2"1</t>
  </si>
  <si>
    <t>55331717</t>
  </si>
  <si>
    <t>zárubeň dvoukřídlá ocelová pro dodatečnou montáž tl stěny 110-150mm rozměru 1450/1970, 2100mm</t>
  </si>
  <si>
    <t>120</t>
  </si>
  <si>
    <t>61</t>
  </si>
  <si>
    <t>5533171R</t>
  </si>
  <si>
    <t>zárubeň dvoukřídlá ocelová pro dodatečnou montáž tl stěny 110-150mm rozměru 3150/2575mm</t>
  </si>
  <si>
    <t>122</t>
  </si>
  <si>
    <t>"DE1"1</t>
  </si>
  <si>
    <t>5533171R1</t>
  </si>
  <si>
    <t>zárubeň dvoukřídlá ocelová pro dodatečnou montáž tl stěny 110-150mm rozměru 2000/2575mm</t>
  </si>
  <si>
    <t>124</t>
  </si>
  <si>
    <t>Ostatní konstrukce a práce, bourání</t>
  </si>
  <si>
    <t>63</t>
  </si>
  <si>
    <t>941221111</t>
  </si>
  <si>
    <t>Montáž lešení řadového rámového těžkého zatížení do 300 kg/m2 š od 0,9 do 1,2 m v do 10 m</t>
  </si>
  <si>
    <t>126</t>
  </si>
  <si>
    <t>https://podminky.urs.cz/item/CS_URS_2022_02/941221111</t>
  </si>
  <si>
    <t>941221211</t>
  </si>
  <si>
    <t>Příplatek k lešení řadovému rámovému těžkému š 1,2 m v přes 10 do 25 m za první a ZKD den použití</t>
  </si>
  <si>
    <t>128</t>
  </si>
  <si>
    <t>https://podminky.urs.cz/item/CS_URS_2022_02/941221211</t>
  </si>
  <si>
    <t>423*30</t>
  </si>
  <si>
    <t>65</t>
  </si>
  <si>
    <t>941221811</t>
  </si>
  <si>
    <t>Demontáž lešení řadového rámového těžkého zatížení do 300 kg/m2 š od 0,9 do 1,2 m v do 10 m</t>
  </si>
  <si>
    <t>130</t>
  </si>
  <si>
    <t>https://podminky.urs.cz/item/CS_URS_2022_02/941221811</t>
  </si>
  <si>
    <t>949101111</t>
  </si>
  <si>
    <t>Lešení pomocné pro objekty pozemních staveb s lešeňovou podlahou v do 1,9 m zatížení do 150 kg/m2</t>
  </si>
  <si>
    <t>132</t>
  </si>
  <si>
    <t>https://podminky.urs.cz/item/CS_URS_2022_02/949101111</t>
  </si>
  <si>
    <t>67</t>
  </si>
  <si>
    <t>962031132</t>
  </si>
  <si>
    <t>Bourání příček z cihel pálených na MVC tl do 100 mm</t>
  </si>
  <si>
    <t>134</t>
  </si>
  <si>
    <t>https://podminky.urs.cz/item/CS_URS_2022_02/962031132</t>
  </si>
  <si>
    <t>(1,51+1,51+3,27+3,27+2,2+2,7)*3,25</t>
  </si>
  <si>
    <t>-4*(2,02*0,7)</t>
  </si>
  <si>
    <t>962031133</t>
  </si>
  <si>
    <t>Bourání příček z cihel pálených na MVC tl do 150 mm</t>
  </si>
  <si>
    <t>136</t>
  </si>
  <si>
    <t>https://podminky.urs.cz/item/CS_URS_2022_02/962031133</t>
  </si>
  <si>
    <t>(3,82+2,5+19,575+5,55+19,77)*3,25</t>
  </si>
  <si>
    <t>-3*(2,02*0,8)</t>
  </si>
  <si>
    <t>-4*(1,2*1,2)</t>
  </si>
  <si>
    <t>-2,02*1,5</t>
  </si>
  <si>
    <t>69</t>
  </si>
  <si>
    <t>962032231</t>
  </si>
  <si>
    <t>Bourání zdiva z cihel pálených nebo vápenopískových na MV nebo MVC přes 1 m3</t>
  </si>
  <si>
    <t>138</t>
  </si>
  <si>
    <t>https://podminky.urs.cz/item/CS_URS_2022_02/962032231</t>
  </si>
  <si>
    <t>(3,5*2,725-(1,55*2,02))*0,3</t>
  </si>
  <si>
    <t>968062355</t>
  </si>
  <si>
    <t>Vybourání dřevěných rámů oken dvojitých včetně křídel pl do 2 m2</t>
  </si>
  <si>
    <t>140</t>
  </si>
  <si>
    <t>https://podminky.urs.cz/item/CS_URS_2022_02/968062355</t>
  </si>
  <si>
    <t>"stáv.okna"1,2*1,2</t>
  </si>
  <si>
    <t>"stáv.okna - vnitřní"4*(1,2*1,2)</t>
  </si>
  <si>
    <t>71</t>
  </si>
  <si>
    <t>968062356</t>
  </si>
  <si>
    <t>Vybourání dřevěných rámů oken dvojitých včetně křídel pl do 4 m2</t>
  </si>
  <si>
    <t>142</t>
  </si>
  <si>
    <t>https://podminky.urs.cz/item/CS_URS_2022_02/968062356</t>
  </si>
  <si>
    <t>"stáv.okna - venek"26*(1,2*1,8)</t>
  </si>
  <si>
    <t>968062455</t>
  </si>
  <si>
    <t>Vybourání dřevěných dveřních zárubní pl do 2 m2</t>
  </si>
  <si>
    <t>144</t>
  </si>
  <si>
    <t>https://podminky.urs.cz/item/CS_URS_2022_02/968062455</t>
  </si>
  <si>
    <t>"vnitřní dveře"8*(2,02*0,7)</t>
  </si>
  <si>
    <t>3*(2,02*0,8)</t>
  </si>
  <si>
    <t>73</t>
  </si>
  <si>
    <t>968062456</t>
  </si>
  <si>
    <t>Vybourání dřevěných dveřních zárubní pl přes 2 m2</t>
  </si>
  <si>
    <t>146</t>
  </si>
  <si>
    <t>https://podminky.urs.cz/item/CS_URS_2022_02/968062456</t>
  </si>
  <si>
    <t>(2,02*1,5)*4</t>
  </si>
  <si>
    <t>2,02*1,1</t>
  </si>
  <si>
    <t>2,02*5</t>
  </si>
  <si>
    <t>968062559</t>
  </si>
  <si>
    <t>Vybourání dřevěných vrat pl přes 5 m2</t>
  </si>
  <si>
    <t>148</t>
  </si>
  <si>
    <t>https://podminky.urs.cz/item/CS_URS_2022_02/968062559</t>
  </si>
  <si>
    <t>2,625*3,25</t>
  </si>
  <si>
    <t>75</t>
  </si>
  <si>
    <t>971033541</t>
  </si>
  <si>
    <t>Vybourání otvorů ve zdivu cihelném pl do 1 m2 na MVC nebo MV tl do 300 mm</t>
  </si>
  <si>
    <t>150</t>
  </si>
  <si>
    <t>https://podminky.urs.cz/item/CS_URS_2022_02/971033541</t>
  </si>
  <si>
    <t>2,35*0,34*0,3</t>
  </si>
  <si>
    <t>2,8*0,35*0,3</t>
  </si>
  <si>
    <t>2,02*0,36*0,3</t>
  </si>
  <si>
    <t>971033641</t>
  </si>
  <si>
    <t>Vybourání otvorů ve zdivu cihelném pl do 4 m2 na MVC nebo MV tl do 300 mm</t>
  </si>
  <si>
    <t>152</t>
  </si>
  <si>
    <t>https://podminky.urs.cz/item/CS_URS_2022_02/971033641</t>
  </si>
  <si>
    <t>2,02*0,8*0,3</t>
  </si>
  <si>
    <t>1,2*2,02*0,3</t>
  </si>
  <si>
    <t>2,02*0,7*0,3</t>
  </si>
  <si>
    <t>2,02*1,1*0,3</t>
  </si>
  <si>
    <t>2,15*1,1*0,3</t>
  </si>
  <si>
    <t>1,2*1,8*0,3</t>
  </si>
  <si>
    <t>77</t>
  </si>
  <si>
    <t>974031165</t>
  </si>
  <si>
    <t>Vysekání rýh ve zdivu cihelném hl do 150 mm š do 200 mm</t>
  </si>
  <si>
    <t>154</t>
  </si>
  <si>
    <t>https://podminky.urs.cz/item/CS_URS_2022_02/974031165</t>
  </si>
  <si>
    <t>6*1,6</t>
  </si>
  <si>
    <t>4*1,3</t>
  </si>
  <si>
    <t>2*2</t>
  </si>
  <si>
    <t>2*1,8</t>
  </si>
  <si>
    <t>978013191</t>
  </si>
  <si>
    <t>Otlučení (osekání) vnitřní vápenné nebo vápenocementové omítky stěn v rozsahu přes 50 do 100 %</t>
  </si>
  <si>
    <t>156</t>
  </si>
  <si>
    <t>https://podminky.urs.cz/item/CS_URS_2022_02/978013191</t>
  </si>
  <si>
    <t>"sanace omítek"115,255*0,5</t>
  </si>
  <si>
    <t>997</t>
  </si>
  <si>
    <t>Přesun sutě</t>
  </si>
  <si>
    <t>79</t>
  </si>
  <si>
    <t>997013111</t>
  </si>
  <si>
    <t>Vnitrostaveništní doprava suti a vybouraných hmot pro budovy v do 6 m s použitím mechanizace</t>
  </si>
  <si>
    <t>158</t>
  </si>
  <si>
    <t>https://podminky.urs.cz/item/CS_URS_2022_02/997013111</t>
  </si>
  <si>
    <t>997013501</t>
  </si>
  <si>
    <t>Odvoz suti a vybouraných hmot na skládku nebo meziskládku do 1 km se složením</t>
  </si>
  <si>
    <t>160</t>
  </si>
  <si>
    <t>https://podminky.urs.cz/item/CS_URS_2022_02/997013501</t>
  </si>
  <si>
    <t>81</t>
  </si>
  <si>
    <t>997013509</t>
  </si>
  <si>
    <t>Příplatek k odvozu suti a vybouraných hmot na skládku ZKD 1 km přes 1 km</t>
  </si>
  <si>
    <t>162</t>
  </si>
  <si>
    <t>https://podminky.urs.cz/item/CS_URS_2022_02/997013509</t>
  </si>
  <si>
    <t>66,862*20</t>
  </si>
  <si>
    <t>997013811</t>
  </si>
  <si>
    <t>Poplatek za uložení na skládce (skládkovné) stavebního odpadu dřevěného kód odpadu 17 02 01</t>
  </si>
  <si>
    <t>164</t>
  </si>
  <si>
    <t>https://podminky.urs.cz/item/CS_URS_2022_02/997013811</t>
  </si>
  <si>
    <t>83</t>
  </si>
  <si>
    <t>997013869</t>
  </si>
  <si>
    <t>Poplatek za uložení stavebního odpadu na recyklační skládce (skládkovné) ze směsí betonu, cihel a keramických výrobků kód odpadu 17 01 07</t>
  </si>
  <si>
    <t>166</t>
  </si>
  <si>
    <t>https://podminky.urs.cz/item/CS_URS_2022_02/997013869</t>
  </si>
  <si>
    <t>998</t>
  </si>
  <si>
    <t>Přesun hmot</t>
  </si>
  <si>
    <t>998011001</t>
  </si>
  <si>
    <t>Přesun hmot pro budovy zděné v do 6 m</t>
  </si>
  <si>
    <t>168</t>
  </si>
  <si>
    <t>https://podminky.urs.cz/item/CS_URS_2022_02/998011001</t>
  </si>
  <si>
    <t>PSV</t>
  </si>
  <si>
    <t>Práce a dodávky PSV</t>
  </si>
  <si>
    <t>711</t>
  </si>
  <si>
    <t>Izolace proti vodě, vlhkosti a plynům</t>
  </si>
  <si>
    <t>85</t>
  </si>
  <si>
    <t>711111001</t>
  </si>
  <si>
    <t>Provedení izolace proti zemní vlhkosti vodorovné za studena nátěrem penetračním</t>
  </si>
  <si>
    <t>170</t>
  </si>
  <si>
    <t>https://podminky.urs.cz/item/CS_URS_2022_02/711111001</t>
  </si>
  <si>
    <t>"nové podlahy"299,85+(5,59+5,59+2,875+3,55+2,1+3,75+3,45+3,71)*0,14</t>
  </si>
  <si>
    <t>11163150</t>
  </si>
  <si>
    <t>lak penetrační asfaltový</t>
  </si>
  <si>
    <t>172</t>
  </si>
  <si>
    <t>Poznámka k položce:_x000D_
Poznámka k položce: Spotřeba 0,3-0,4kg/m2</t>
  </si>
  <si>
    <t>304,136*0,00033 "Přepočtené koeficientem množství</t>
  </si>
  <si>
    <t>87</t>
  </si>
  <si>
    <t>711141559</t>
  </si>
  <si>
    <t>Provedení izolace proti zemní vlhkosti pásy přitavením vodorovné NAIP</t>
  </si>
  <si>
    <t>174</t>
  </si>
  <si>
    <t>https://podminky.urs.cz/item/CS_URS_2022_02/711141559</t>
  </si>
  <si>
    <t>62853004</t>
  </si>
  <si>
    <t>pás asfaltový natavitelný modifikovaný SBS tl 4,0mm s vložkou ze skleněné tkaniny a spalitelnou PE fólií nebo jemnozrnným minerálním posypem na horním povrchu</t>
  </si>
  <si>
    <t>176</t>
  </si>
  <si>
    <t>304,136*1,1655 "Přepočtené koeficientem množství</t>
  </si>
  <si>
    <t>89</t>
  </si>
  <si>
    <t>998711101</t>
  </si>
  <si>
    <t>Přesun hmot tonážní pro izolace proti vodě, vlhkosti a plynům v objektech v do 6 m</t>
  </si>
  <si>
    <t>178</t>
  </si>
  <si>
    <t>https://podminky.urs.cz/item/CS_URS_2022_02/998711101</t>
  </si>
  <si>
    <t>712</t>
  </si>
  <si>
    <t>Povlakové krytiny</t>
  </si>
  <si>
    <t>712311101</t>
  </si>
  <si>
    <t>Provedení povlakové krytiny střech do 10° za studena lakem penetračním nebo asfaltovým</t>
  </si>
  <si>
    <t>CS ÚRS 2023 01</t>
  </si>
  <si>
    <t>-672917551</t>
  </si>
  <si>
    <t>https://podminky.urs.cz/item/CS_URS_2023_01/712311101</t>
  </si>
  <si>
    <t>"S3"6,5*7,5</t>
  </si>
  <si>
    <t>91</t>
  </si>
  <si>
    <t>-1717872564</t>
  </si>
  <si>
    <t>48,75*0,00032 'Přepočtené koeficientem množství</t>
  </si>
  <si>
    <t>712341559</t>
  </si>
  <si>
    <t>Provedení povlakové krytiny střech do 10° pásy NAIP přitavením v plné ploše</t>
  </si>
  <si>
    <t>1791468917</t>
  </si>
  <si>
    <t>https://podminky.urs.cz/item/CS_URS_2023_01/712341559</t>
  </si>
  <si>
    <t>93</t>
  </si>
  <si>
    <t>1350893246</t>
  </si>
  <si>
    <t>48,75*1,1655 'Přepočtené koeficientem množství</t>
  </si>
  <si>
    <t>712361705</t>
  </si>
  <si>
    <t>Provedení povlakové krytiny střech do 10° fólií lepenou se svařovanými spoji</t>
  </si>
  <si>
    <t>180</t>
  </si>
  <si>
    <t>https://podminky.urs.cz/item/CS_URS_2022_02/712361705</t>
  </si>
  <si>
    <t>95</t>
  </si>
  <si>
    <t>28342411</t>
  </si>
  <si>
    <t>fólie hydroizolační střešní mPVC s nakašírovaným PES rounem určená k lepení tl 1,5mm (účinná tloušťka)</t>
  </si>
  <si>
    <t>182</t>
  </si>
  <si>
    <t>48,75*1,1655 "Přepočtené koeficientem množství</t>
  </si>
  <si>
    <t>712771001</t>
  </si>
  <si>
    <t>Provedení separační nebo kluzné vrstvy z fólií vegetační střechy sklon do 5°</t>
  </si>
  <si>
    <t>184</t>
  </si>
  <si>
    <t>https://podminky.urs.cz/item/CS_URS_2022_02/712771001</t>
  </si>
  <si>
    <t>97</t>
  </si>
  <si>
    <t>69334301</t>
  </si>
  <si>
    <t>textilie ochranná vegetačních střech 500g/m2</t>
  </si>
  <si>
    <t>186</t>
  </si>
  <si>
    <t>48,75*1,155 "Přepočtené koeficientem množství</t>
  </si>
  <si>
    <t>998712101</t>
  </si>
  <si>
    <t>Přesun hmot tonážní tonážní pro krytiny povlakové v objektech v do 6 m</t>
  </si>
  <si>
    <t>188</t>
  </si>
  <si>
    <t>https://podminky.urs.cz/item/CS_URS_2022_02/998712101</t>
  </si>
  <si>
    <t>713</t>
  </si>
  <si>
    <t>Izolace tepelné</t>
  </si>
  <si>
    <t>99</t>
  </si>
  <si>
    <t>713141136</t>
  </si>
  <si>
    <t>Montáž izolace tepelné střech plochých lepené za studena nízkoexpanzní (PUR) pěnou 1 vrstva desek</t>
  </si>
  <si>
    <t>190</t>
  </si>
  <si>
    <t>https://podminky.urs.cz/item/CS_URS_2022_02/713141136</t>
  </si>
  <si>
    <t>"S3"46,84</t>
  </si>
  <si>
    <t>28372306</t>
  </si>
  <si>
    <t>deska EPS 100 pro konstrukce s běžným zatížením λ=0,037 tl 60mm</t>
  </si>
  <si>
    <t>192</t>
  </si>
  <si>
    <t>46,84*1,05 "Přepočtené koeficientem množství</t>
  </si>
  <si>
    <t>101</t>
  </si>
  <si>
    <t>713141336</t>
  </si>
  <si>
    <t>Montáž izolace tepelné střech plochých lepené za studena nízkoexpanzní (PUR) pěnou, spádová vrstva</t>
  </si>
  <si>
    <t>1612743141</t>
  </si>
  <si>
    <t>https://podminky.urs.cz/item/CS_URS_2023_01/713141336</t>
  </si>
  <si>
    <t>28376141</t>
  </si>
  <si>
    <t>klín izolační EPS 100 spád do 5%</t>
  </si>
  <si>
    <t>-815323449</t>
  </si>
  <si>
    <t>48,75*0,2</t>
  </si>
  <si>
    <t>9,75*1,02 'Přepočtené koeficientem množství</t>
  </si>
  <si>
    <t>103</t>
  </si>
  <si>
    <t>998713101</t>
  </si>
  <si>
    <t>Přesun hmot tonážní pro izolace tepelné v objektech v do 6 m</t>
  </si>
  <si>
    <t>1836820363</t>
  </si>
  <si>
    <t>https://podminky.urs.cz/item/CS_URS_2023_01/998713101</t>
  </si>
  <si>
    <t>725</t>
  </si>
  <si>
    <t>Zdravotechnika - zařizovací předměty</t>
  </si>
  <si>
    <t>725112171</t>
  </si>
  <si>
    <t>Kombi klozet s hlubokým splachováním odpad vodorovný</t>
  </si>
  <si>
    <t>soubor</t>
  </si>
  <si>
    <t>194</t>
  </si>
  <si>
    <t>https://podminky.urs.cz/item/CS_URS_2022_02/725112171</t>
  </si>
  <si>
    <t>105</t>
  </si>
  <si>
    <t>725211615</t>
  </si>
  <si>
    <t>Umyvadlo keramické bílé šířky 500 mm s krytem na sifon připevněné na stěnu šrouby</t>
  </si>
  <si>
    <t>196</t>
  </si>
  <si>
    <t>https://podminky.urs.cz/item/CS_URS_2022_02/725211615</t>
  </si>
  <si>
    <t>725331111</t>
  </si>
  <si>
    <t>Výlevka bez výtokových armatur keramická se sklopnou plastovou mřížkou 500 mm</t>
  </si>
  <si>
    <t>198</t>
  </si>
  <si>
    <t>https://podminky.urs.cz/item/CS_URS_2022_02/725331111</t>
  </si>
  <si>
    <t>107</t>
  </si>
  <si>
    <t>725822611</t>
  </si>
  <si>
    <t>Baterie umyvadlová stojánková páková bez výpusti</t>
  </si>
  <si>
    <t>200</t>
  </si>
  <si>
    <t>https://podminky.urs.cz/item/CS_URS_2022_02/725822611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</si>
  <si>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</si>
  <si>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</si>
  <si>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</si>
  <si>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</si>
  <si>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202</t>
  </si>
  <si>
    <t>https://podminky.urs.cz/item/CS_URS_2022_02/726131041</t>
  </si>
  <si>
    <t>109</t>
  </si>
  <si>
    <t>726191002</t>
  </si>
  <si>
    <t>Souprava pro předstěnovou montáž</t>
  </si>
  <si>
    <t>204</t>
  </si>
  <si>
    <t>https://podminky.urs.cz/item/CS_URS_2022_02/726191002</t>
  </si>
  <si>
    <t>762</t>
  </si>
  <si>
    <t>Konstrukce tesařské</t>
  </si>
  <si>
    <t>762341675</t>
  </si>
  <si>
    <t>Montáž bednění štítových okapových říms z dřevotřískových na pero a drážku</t>
  </si>
  <si>
    <t>918753129</t>
  </si>
  <si>
    <t>https://podminky.urs.cz/item/CS_URS_2023_01/762341675</t>
  </si>
  <si>
    <t>92*0,46</t>
  </si>
  <si>
    <t>111</t>
  </si>
  <si>
    <t>60722213</t>
  </si>
  <si>
    <t>deska dřevotřísková s perem a drážkou surová 1350x2000mm tl 18mm</t>
  </si>
  <si>
    <t>620506690</t>
  </si>
  <si>
    <t>42,32*1,1 'Přepočtené koeficientem množství</t>
  </si>
  <si>
    <t>762395000</t>
  </si>
  <si>
    <t>Spojovací prostředky krovů, bednění, laťování, nadstřešních konstrukcí</t>
  </si>
  <si>
    <t>1975432213</t>
  </si>
  <si>
    <t>https://podminky.urs.cz/item/CS_URS_2023_01/762395000</t>
  </si>
  <si>
    <t>42,32*0,018</t>
  </si>
  <si>
    <t>113</t>
  </si>
  <si>
    <t>998762101</t>
  </si>
  <si>
    <t>Přesun hmot tonážní pro kce tesařské v objektech v do 6 m</t>
  </si>
  <si>
    <t>1746833400</t>
  </si>
  <si>
    <t>https://podminky.urs.cz/item/CS_URS_2023_01/998762101</t>
  </si>
  <si>
    <t>763</t>
  </si>
  <si>
    <t>Konstrukce suché výstavby</t>
  </si>
  <si>
    <t>763121465</t>
  </si>
  <si>
    <t>SDK stěna předsazená tl 75 mm profil CW+UW 50 desky 2xDFH2 12,5 s izolací EI 45</t>
  </si>
  <si>
    <t>206</t>
  </si>
  <si>
    <t>https://podminky.urs.cz/item/CS_URS_2022_02/763121465</t>
  </si>
  <si>
    <t>"geberity ST-3"1,16*1,15</t>
  </si>
  <si>
    <t>1,16*0,15</t>
  </si>
  <si>
    <t>0,91*1,15</t>
  </si>
  <si>
    <t>0,91*0,15</t>
  </si>
  <si>
    <t>115</t>
  </si>
  <si>
    <t>7634111R01</t>
  </si>
  <si>
    <t>Montáž a dodání WC kabiny OS-1</t>
  </si>
  <si>
    <t>208</t>
  </si>
  <si>
    <t>7634111R02</t>
  </si>
  <si>
    <t>Montáž a dodání WC kabiny OS-2</t>
  </si>
  <si>
    <t>210</t>
  </si>
  <si>
    <t>764</t>
  </si>
  <si>
    <t>Konstrukce klempířské</t>
  </si>
  <si>
    <t>117</t>
  </si>
  <si>
    <t>764002861</t>
  </si>
  <si>
    <t>Demontáž oplechování říms a ozdobných prvků do suti</t>
  </si>
  <si>
    <t>212</t>
  </si>
  <si>
    <t>https://podminky.urs.cz/item/CS_URS_2022_02/764002861</t>
  </si>
  <si>
    <t>"stávající atika š.580 K-1"76,03</t>
  </si>
  <si>
    <t>"stávající atika š.460 K-2"13,765</t>
  </si>
  <si>
    <t>764214606</t>
  </si>
  <si>
    <t>Oplechování horních ploch a atik bez rohů z Pz s povrch úpravou mechanicky kotvené rš 500 mm</t>
  </si>
  <si>
    <t>214</t>
  </si>
  <si>
    <t>https://podminky.urs.cz/item/CS_URS_2022_02/764214606</t>
  </si>
  <si>
    <t>119</t>
  </si>
  <si>
    <t>764214607</t>
  </si>
  <si>
    <t>Oplechování horních ploch a atik bez rohů z Pz s povrch úpravou mechanicky kotvené rš 670 mm</t>
  </si>
  <si>
    <t>216</t>
  </si>
  <si>
    <t>https://podminky.urs.cz/item/CS_URS_2022_02/764214607</t>
  </si>
  <si>
    <t>764215646</t>
  </si>
  <si>
    <t>Příplatek za zvýšenou pracnost při oplechování rohů nadezdívek(atik)z Pz s povrch úprav rš přes 400 mm</t>
  </si>
  <si>
    <t>218</t>
  </si>
  <si>
    <t>https://podminky.urs.cz/item/CS_URS_2022_02/764215646</t>
  </si>
  <si>
    <t>121</t>
  </si>
  <si>
    <t>764216603</t>
  </si>
  <si>
    <t>Oplechování rovných parapetů mechanicky kotvené z Pz s povrchovou úpravou rš 250 mm</t>
  </si>
  <si>
    <t>220</t>
  </si>
  <si>
    <t>https://podminky.urs.cz/item/CS_URS_2022_02/764216603</t>
  </si>
  <si>
    <t>14*1,2+0,8</t>
  </si>
  <si>
    <t>764216665</t>
  </si>
  <si>
    <t>Příplatek za zvýšenou pracnost oplechování rohů rovných parapetů z PZ s povrch úpravou rš do 400 mm</t>
  </si>
  <si>
    <t>222</t>
  </si>
  <si>
    <t>https://podminky.urs.cz/item/CS_URS_2022_02/764216665</t>
  </si>
  <si>
    <t>123</t>
  </si>
  <si>
    <t>764218605</t>
  </si>
  <si>
    <t>Oplechování rovné římsy mechanicky kotvené z Pz s upraveným povrchem rš 400 mm</t>
  </si>
  <si>
    <t>224</t>
  </si>
  <si>
    <t>https://podminky.urs.cz/item/CS_URS_2022_02/764218605</t>
  </si>
  <si>
    <t>"zábradelní zádka"19,265</t>
  </si>
  <si>
    <t>764218645</t>
  </si>
  <si>
    <t>Příplatek k cenám rovné římsy za zvýšenou pracnost provedení rohu nebo koutu rš do 400 mm</t>
  </si>
  <si>
    <t>226</t>
  </si>
  <si>
    <t>https://podminky.urs.cz/item/CS_URS_2022_02/764218645</t>
  </si>
  <si>
    <t>125</t>
  </si>
  <si>
    <t>764311603</t>
  </si>
  <si>
    <t>Lemování rovných zdí střech s krytinou prejzovou nebo vlnitou z Pz s povrchovou úpravou rš 250 mm</t>
  </si>
  <si>
    <t>228</t>
  </si>
  <si>
    <t>https://podminky.urs.cz/item/CS_URS_2022_02/764311603</t>
  </si>
  <si>
    <t>"lemování S2"7,56+5,815</t>
  </si>
  <si>
    <t>764R01</t>
  </si>
  <si>
    <t>M+D poplastovaného plechu pro okap střechy S3</t>
  </si>
  <si>
    <t>-452605076</t>
  </si>
  <si>
    <t>127</t>
  </si>
  <si>
    <t>998764101</t>
  </si>
  <si>
    <t>Přesun hmot tonážní pro konstrukce klempířské v objektech v do 6 m</t>
  </si>
  <si>
    <t>230</t>
  </si>
  <si>
    <t>https://podminky.urs.cz/item/CS_URS_2022_02/998764101</t>
  </si>
  <si>
    <t>765</t>
  </si>
  <si>
    <t>Krytina skládaná</t>
  </si>
  <si>
    <t>765142001</t>
  </si>
  <si>
    <t>Montáž krytiny z polykarbonátových komůrkových desek rovných na kovovou konstrukci</t>
  </si>
  <si>
    <t>232</t>
  </si>
  <si>
    <t>https://podminky.urs.cz/item/CS_URS_2022_02/765142001</t>
  </si>
  <si>
    <t>"S2"5,815*7,56</t>
  </si>
  <si>
    <t>129</t>
  </si>
  <si>
    <t>28318728</t>
  </si>
  <si>
    <t>deska komůrková PC čirá tl 20mm</t>
  </si>
  <si>
    <t>234</t>
  </si>
  <si>
    <t>43,961*1,03 "Přepočtené koeficientem množství</t>
  </si>
  <si>
    <t>998765101</t>
  </si>
  <si>
    <t>Přesun hmot tonážní pro krytiny skládané v objektech v do 6 m</t>
  </si>
  <si>
    <t>236</t>
  </si>
  <si>
    <t>https://podminky.urs.cz/item/CS_URS_2022_02/998765101</t>
  </si>
  <si>
    <t>766</t>
  </si>
  <si>
    <t>Konstrukce truhlářské</t>
  </si>
  <si>
    <t>131</t>
  </si>
  <si>
    <t>766622131</t>
  </si>
  <si>
    <t>Montáž plastových oken plochy přes 1 m2 otevíravých v do 1,5 m s rámem do zdiva</t>
  </si>
  <si>
    <t>238</t>
  </si>
  <si>
    <t>https://podminky.urs.cz/item/CS_URS_2022_02/766622131</t>
  </si>
  <si>
    <t>9*(1,2*1,8)</t>
  </si>
  <si>
    <t>61140052</t>
  </si>
  <si>
    <t>okno plastové otevíravé/sklopné trojsklo přes plochu 1m2 do v 1,5m</t>
  </si>
  <si>
    <t>240</t>
  </si>
  <si>
    <t>133</t>
  </si>
  <si>
    <t>766622216</t>
  </si>
  <si>
    <t>Montáž plastových oken plochy do 1 m2 otevíravých s rámem do zdiva</t>
  </si>
  <si>
    <t>242</t>
  </si>
  <si>
    <t>https://podminky.urs.cz/item/CS_URS_2022_02/766622216</t>
  </si>
  <si>
    <t>"okno 800x800"1</t>
  </si>
  <si>
    <t>"okno 1200x800"6</t>
  </si>
  <si>
    <t>61140050</t>
  </si>
  <si>
    <t>okno plastové otevíravé/sklopné trojsklo do plochy 1m2</t>
  </si>
  <si>
    <t>244</t>
  </si>
  <si>
    <t>6*(1,2*0,8)</t>
  </si>
  <si>
    <t>0,8*0,8</t>
  </si>
  <si>
    <t>135</t>
  </si>
  <si>
    <t>766660001</t>
  </si>
  <si>
    <t>Montáž dveřních křídel otvíravých jednokřídlových š do 0,8 m do ocelové zárubně</t>
  </si>
  <si>
    <t>246</t>
  </si>
  <si>
    <t>https://podminky.urs.cz/item/CS_URS_2022_02/766660001</t>
  </si>
  <si>
    <t>"D/1"1</t>
  </si>
  <si>
    <t>61162072</t>
  </si>
  <si>
    <t>dveře jednokřídlé voštinové povrch laminátový plné 600x1970-2100mm</t>
  </si>
  <si>
    <t>248</t>
  </si>
  <si>
    <t>137</t>
  </si>
  <si>
    <t>61162073</t>
  </si>
  <si>
    <t>dveře jednokřídlé voštinové povrch laminátový plné 700x1970-2100mm</t>
  </si>
  <si>
    <t>250</t>
  </si>
  <si>
    <t>61162074</t>
  </si>
  <si>
    <t>dveře jednokřídlé voštinové povrch laminátový plné 800x1970-2100mm</t>
  </si>
  <si>
    <t>252</t>
  </si>
  <si>
    <t>139</t>
  </si>
  <si>
    <t>766660002</t>
  </si>
  <si>
    <t>Montáž dveřních křídel otvíravých jednokřídlových š přes 0,8 m do ocelové zárubně</t>
  </si>
  <si>
    <t>254</t>
  </si>
  <si>
    <t>https://podminky.urs.cz/item/CS_URS_2022_02/766660002</t>
  </si>
  <si>
    <t>"D4"2</t>
  </si>
  <si>
    <t>61162075</t>
  </si>
  <si>
    <t>dveře jednokřídlé voštinové povrch laminátový plné 900x1970-2100mm</t>
  </si>
  <si>
    <t>256</t>
  </si>
  <si>
    <t>141</t>
  </si>
  <si>
    <t>61162076</t>
  </si>
  <si>
    <t>dveře jednokřídlé voštinové povrch laminátový plné 1000x1970-2100mm</t>
  </si>
  <si>
    <t>258</t>
  </si>
  <si>
    <t>766660011</t>
  </si>
  <si>
    <t>Montáž dveřních křídel otvíravých dvoukřídlových š do 1,45 m do ocelové zárubně</t>
  </si>
  <si>
    <t>262</t>
  </si>
  <si>
    <t>https://podminky.urs.cz/item/CS_URS_2022_02/766660011</t>
  </si>
  <si>
    <t>143</t>
  </si>
  <si>
    <t>61162103</t>
  </si>
  <si>
    <t>dveře dvoukřídlé voštinové povrch laminátový plné 1450x1970-2100mm</t>
  </si>
  <si>
    <t>264</t>
  </si>
  <si>
    <t>766660411</t>
  </si>
  <si>
    <t>Montáž vchodových dveří jednokřídlových bez nadsvětlíku do zdiva</t>
  </si>
  <si>
    <t>748869143</t>
  </si>
  <si>
    <t>https://podminky.urs.cz/item/CS_URS_2022_02/766660411</t>
  </si>
  <si>
    <t>145</t>
  </si>
  <si>
    <t>61140500</t>
  </si>
  <si>
    <t>dveře jednokřídlé plastové bílé plné max rozměru otvoru 2,42m2 bezpečnostní třídy RC2</t>
  </si>
  <si>
    <t>-2021520988</t>
  </si>
  <si>
    <t>"DE1"1*2,3</t>
  </si>
  <si>
    <t>766660717</t>
  </si>
  <si>
    <t>Montáž samozavírače na ocelovou zárubeň a dveřní křídlo</t>
  </si>
  <si>
    <t>272</t>
  </si>
  <si>
    <t>https://podminky.urs.cz/item/CS_URS_2022_02/766660717</t>
  </si>
  <si>
    <t>147</t>
  </si>
  <si>
    <t>54917250</t>
  </si>
  <si>
    <t>samozavírač dveří hydraulický</t>
  </si>
  <si>
    <t>274</t>
  </si>
  <si>
    <t>766660718</t>
  </si>
  <si>
    <t>Montáž stavěče dveřního křídla</t>
  </si>
  <si>
    <t>1981497555</t>
  </si>
  <si>
    <t>https://podminky.urs.cz/item/CS_URS_2022_02/766660718</t>
  </si>
  <si>
    <t>149</t>
  </si>
  <si>
    <t>54916362</t>
  </si>
  <si>
    <t>kování dveřní stavěč dveří</t>
  </si>
  <si>
    <t>-1954292748</t>
  </si>
  <si>
    <t>766660728</t>
  </si>
  <si>
    <t>Montáž dveřního interiérového kování - zámku</t>
  </si>
  <si>
    <t>276</t>
  </si>
  <si>
    <t>https://podminky.urs.cz/item/CS_URS_2022_02/766660728</t>
  </si>
  <si>
    <t>"D/1-D/7"11</t>
  </si>
  <si>
    <t>151</t>
  </si>
  <si>
    <t>5492401R01</t>
  </si>
  <si>
    <t>kování</t>
  </si>
  <si>
    <t>278</t>
  </si>
  <si>
    <t>766660731</t>
  </si>
  <si>
    <t>Montáž dveřního bezpečnostního kování - zámku</t>
  </si>
  <si>
    <t>666066359</t>
  </si>
  <si>
    <t>https://podminky.urs.cz/item/CS_URS_2022_02/766660731</t>
  </si>
  <si>
    <t>153</t>
  </si>
  <si>
    <t>54924010R</t>
  </si>
  <si>
    <t>zámek bezpečnostní</t>
  </si>
  <si>
    <t>-1271354573</t>
  </si>
  <si>
    <t>766691914</t>
  </si>
  <si>
    <t>Vyvěšení nebo zavěšení dřevěných křídel dveří pl do 2 m2</t>
  </si>
  <si>
    <t>280</t>
  </si>
  <si>
    <t>https://podminky.urs.cz/item/CS_URS_2022_02/766691914</t>
  </si>
  <si>
    <t>"stáv.dveře"11</t>
  </si>
  <si>
    <t>155</t>
  </si>
  <si>
    <t>766691915</t>
  </si>
  <si>
    <t>Vyvěšení nebo zavěšení dřevěných křídel dveří pl přes 2 m2</t>
  </si>
  <si>
    <t>282</t>
  </si>
  <si>
    <t>https://podminky.urs.cz/item/CS_URS_2022_02/766691915</t>
  </si>
  <si>
    <t>"STÁV.DVEŘE"5</t>
  </si>
  <si>
    <t>766694111</t>
  </si>
  <si>
    <t>Montáž parapetních desek dřevěných nebo plastových š do 30 cm dl do 1,0 m</t>
  </si>
  <si>
    <t>284</t>
  </si>
  <si>
    <t>https://podminky.urs.cz/item/CS_URS_2022_02/766694111</t>
  </si>
  <si>
    <t>157</t>
  </si>
  <si>
    <t>60794103</t>
  </si>
  <si>
    <t>parapet dřevotřískový vnitřní povrch laminátový š 300mm</t>
  </si>
  <si>
    <t>286</t>
  </si>
  <si>
    <t>766694112</t>
  </si>
  <si>
    <t>Montáž parapetních desek dřevěných nebo plastových š do 30 cm dl přes 1,0 do 1,6 m</t>
  </si>
  <si>
    <t>288</t>
  </si>
  <si>
    <t>https://podminky.urs.cz/item/CS_URS_2022_02/766694112</t>
  </si>
  <si>
    <t>159</t>
  </si>
  <si>
    <t>290</t>
  </si>
  <si>
    <t>16*1,2</t>
  </si>
  <si>
    <t>60794121</t>
  </si>
  <si>
    <t>koncovka PVC k parapetním dřevotřískovým deskám 600mm</t>
  </si>
  <si>
    <t>292</t>
  </si>
  <si>
    <t>161</t>
  </si>
  <si>
    <t>998766101</t>
  </si>
  <si>
    <t>Přesun hmot tonážní pro kce truhlářské v objektech v do 6 m</t>
  </si>
  <si>
    <t>294</t>
  </si>
  <si>
    <t>https://podminky.urs.cz/item/CS_URS_2022_02/998766101</t>
  </si>
  <si>
    <t>767</t>
  </si>
  <si>
    <t>Konstrukce zámečnické</t>
  </si>
  <si>
    <t>767640221</t>
  </si>
  <si>
    <t>Montáž dveří ocelových nebo hliníkových vchodových dvoukřídlových bez nadsvětlíku</t>
  </si>
  <si>
    <t>536837695</t>
  </si>
  <si>
    <t>https://podminky.urs.cz/item/CS_URS_2023_01/767640221</t>
  </si>
  <si>
    <t>"DE 2"1</t>
  </si>
  <si>
    <t>"DE 3"1</t>
  </si>
  <si>
    <t>163</t>
  </si>
  <si>
    <t>55341333R</t>
  </si>
  <si>
    <t xml:space="preserve">dveře dvoukřídlé Al plné bezpečnostní </t>
  </si>
  <si>
    <t>1351753748</t>
  </si>
  <si>
    <t>"DE2"2*2,575</t>
  </si>
  <si>
    <t>"DE3"3,15*2,575</t>
  </si>
  <si>
    <t>767649191</t>
  </si>
  <si>
    <t>Montáž dveří - samozavírače hydraulického</t>
  </si>
  <si>
    <t>316226676</t>
  </si>
  <si>
    <t>https://podminky.urs.cz/item/CS_URS_2023_01/767649191</t>
  </si>
  <si>
    <t>"DE2-3"2</t>
  </si>
  <si>
    <t>165</t>
  </si>
  <si>
    <t>-408619968</t>
  </si>
  <si>
    <t>767649193</t>
  </si>
  <si>
    <t>Montáž dveří - stavěče křídel</t>
  </si>
  <si>
    <t>-1323642410</t>
  </si>
  <si>
    <t>https://podminky.urs.cz/item/CS_URS_2023_01/767649193</t>
  </si>
  <si>
    <t>167</t>
  </si>
  <si>
    <t>1297622125</t>
  </si>
  <si>
    <t>767R01</t>
  </si>
  <si>
    <t>Montáž a dodání nového venkovního zábradlí</t>
  </si>
  <si>
    <t>kpt</t>
  </si>
  <si>
    <t>296</t>
  </si>
  <si>
    <t>169</t>
  </si>
  <si>
    <t>767R02</t>
  </si>
  <si>
    <t>Demontáž stávajícího venkovního zábradlí</t>
  </si>
  <si>
    <t>298</t>
  </si>
  <si>
    <t>771</t>
  </si>
  <si>
    <t>Podlahy z dlaždic</t>
  </si>
  <si>
    <t>771121011</t>
  </si>
  <si>
    <t>Nátěr penetrační na podlahu</t>
  </si>
  <si>
    <t>300</t>
  </si>
  <si>
    <t>https://podminky.urs.cz/item/CS_URS_2022_02/771121011</t>
  </si>
  <si>
    <t>"nové podlahy"299,85+(8,75*0,3)+(4,3*0,14)</t>
  </si>
  <si>
    <t>171</t>
  </si>
  <si>
    <t>771474113</t>
  </si>
  <si>
    <t>Montáž soklů z dlaždic keramických rovných flexibilní lepidlo v přes 90 do 120 mm</t>
  </si>
  <si>
    <t>302</t>
  </si>
  <si>
    <t>https://podminky.urs.cz/item/CS_URS_2022_02/771474113</t>
  </si>
  <si>
    <t>59761009</t>
  </si>
  <si>
    <t>sokl-dlažba keramická slinutá hladká do interiéru i exteriéru 600x95mm</t>
  </si>
  <si>
    <t>304</t>
  </si>
  <si>
    <t>180,63*1,837 "Přepočtené koeficientem množství</t>
  </si>
  <si>
    <t>173</t>
  </si>
  <si>
    <t>771574173</t>
  </si>
  <si>
    <t>Montáž podlah keramických velkoformátových z dekorů lepených flexibilním lepidlem přes 2 do 4 ks/m2</t>
  </si>
  <si>
    <t>306</t>
  </si>
  <si>
    <t>https://podminky.urs.cz/item/CS_URS_2022_02/771574173</t>
  </si>
  <si>
    <t>59761620</t>
  </si>
  <si>
    <t>dlažba velkoformátová keramická slinutá reliéfní do interiéru i exteriéru přes 2 do 4ks/m2</t>
  </si>
  <si>
    <t>308</t>
  </si>
  <si>
    <t>303,077*1,15 "Přepočtené koeficientem množství</t>
  </si>
  <si>
    <t>175</t>
  </si>
  <si>
    <t>771577114</t>
  </si>
  <si>
    <t>Příplatek k montáži podlah keramických lepených flexibilním lepidlem za spárování tmelem dvousložkovým</t>
  </si>
  <si>
    <t>310</t>
  </si>
  <si>
    <t>https://podminky.urs.cz/item/CS_URS_2022_02/771577114</t>
  </si>
  <si>
    <t>771591112</t>
  </si>
  <si>
    <t>Izolace pod dlažbu nátěrem nebo stěrkou ve dvou vrstvách</t>
  </si>
  <si>
    <t>312</t>
  </si>
  <si>
    <t>https://podminky.urs.cz/item/CS_URS_2022_02/771591112</t>
  </si>
  <si>
    <t>211,26*0,2</t>
  </si>
  <si>
    <t>177</t>
  </si>
  <si>
    <t>771591115</t>
  </si>
  <si>
    <t>Podlahy spárování silikonem</t>
  </si>
  <si>
    <t>314</t>
  </si>
  <si>
    <t>https://podminky.urs.cz/item/CS_URS_2022_02/771591115</t>
  </si>
  <si>
    <t>180,36+30,9</t>
  </si>
  <si>
    <t>771591117</t>
  </si>
  <si>
    <t>Podlahy spárování akrylem</t>
  </si>
  <si>
    <t>316</t>
  </si>
  <si>
    <t>https://podminky.urs.cz/item/CS_URS_2022_02/771591117</t>
  </si>
  <si>
    <t>179</t>
  </si>
  <si>
    <t>771591264</t>
  </si>
  <si>
    <t>Izolace těsnícími pásy mezi podlahou a stěnou</t>
  </si>
  <si>
    <t>318</t>
  </si>
  <si>
    <t>https://podminky.urs.cz/item/CS_URS_2022_02/771591264</t>
  </si>
  <si>
    <t>771592011</t>
  </si>
  <si>
    <t>Čištění vnitřních ploch podlah nebo schodišť po položení dlažby chemickými prostředky</t>
  </si>
  <si>
    <t>320</t>
  </si>
  <si>
    <t>https://podminky.urs.cz/item/CS_URS_2022_02/771592011</t>
  </si>
  <si>
    <t>181</t>
  </si>
  <si>
    <t>998771101</t>
  </si>
  <si>
    <t>Přesun hmot tonážní pro podlahy z dlaždic v objektech v do 6 m</t>
  </si>
  <si>
    <t>322</t>
  </si>
  <si>
    <t>https://podminky.urs.cz/item/CS_URS_2022_02/998771101</t>
  </si>
  <si>
    <t>781</t>
  </si>
  <si>
    <t>Dokončovací práce - obklady</t>
  </si>
  <si>
    <t>781121011</t>
  </si>
  <si>
    <t>Nátěr penetrační na stěnu</t>
  </si>
  <si>
    <t>324</t>
  </si>
  <si>
    <t>https://podminky.urs.cz/item/CS_URS_2022_02/781121011</t>
  </si>
  <si>
    <t>"1,11"6,4*2,4-1,4</t>
  </si>
  <si>
    <t>"1,08"9,22*2,4</t>
  </si>
  <si>
    <t>-1,2*0,8-1,4</t>
  </si>
  <si>
    <t>1,8*0,25</t>
  </si>
  <si>
    <t>"1,06"9,84*2,4</t>
  </si>
  <si>
    <t>-3*(2*0,7)</t>
  </si>
  <si>
    <t>-0,8*0,8</t>
  </si>
  <si>
    <t>1,4*0,25</t>
  </si>
  <si>
    <t>"1,09"9,77*2,4</t>
  </si>
  <si>
    <t>-2*0,6</t>
  </si>
  <si>
    <t>-2*0,8</t>
  </si>
  <si>
    <t>183</t>
  </si>
  <si>
    <t>781474154</t>
  </si>
  <si>
    <t>Montáž obkladů vnitřních keramických velkoformátových hladkých přes 4 do 6 ks/m2 lepených flexibilním lepidlem</t>
  </si>
  <si>
    <t>326</t>
  </si>
  <si>
    <t>https://podminky.urs.cz/item/CS_URS_2022_02/781474154</t>
  </si>
  <si>
    <t>59761001</t>
  </si>
  <si>
    <t>obklad velkoformátový keramický hladký přes 4 do 6ks/m2</t>
  </si>
  <si>
    <t>328</t>
  </si>
  <si>
    <t>73,952*1,15 "Přepočtené koeficientem množství</t>
  </si>
  <si>
    <t>185</t>
  </si>
  <si>
    <t>781477114</t>
  </si>
  <si>
    <t>Příplatek k montáži obkladů vnitřních keramických hladkých za spárování tmelem dvousložkovým</t>
  </si>
  <si>
    <t>330</t>
  </si>
  <si>
    <t>https://podminky.urs.cz/item/CS_URS_2022_02/781477114</t>
  </si>
  <si>
    <t>781495115</t>
  </si>
  <si>
    <t>Spárování vnitřních obkladů silikonem</t>
  </si>
  <si>
    <t>332</t>
  </si>
  <si>
    <t>https://podminky.urs.cz/item/CS_URS_2022_02/781495115</t>
  </si>
  <si>
    <t>187</t>
  </si>
  <si>
    <t>781495142</t>
  </si>
  <si>
    <t>Průnik obkladem kruhový přes DN 30 do DN 90</t>
  </si>
  <si>
    <t>334</t>
  </si>
  <si>
    <t>https://podminky.urs.cz/item/CS_URS_2022_02/781495142</t>
  </si>
  <si>
    <t>781495152</t>
  </si>
  <si>
    <t>Průnik obkladem hranatý o delší straně přes 30 do 90 mm</t>
  </si>
  <si>
    <t>336</t>
  </si>
  <si>
    <t>https://podminky.urs.cz/item/CS_URS_2022_02/781495152</t>
  </si>
  <si>
    <t>189</t>
  </si>
  <si>
    <t>781495153</t>
  </si>
  <si>
    <t>Průnik obkladem hranatý o delší straně přes 90 mm</t>
  </si>
  <si>
    <t>338</t>
  </si>
  <si>
    <t>https://podminky.urs.cz/item/CS_URS_2022_02/781495153</t>
  </si>
  <si>
    <t>781495211</t>
  </si>
  <si>
    <t>Čištění vnitřních ploch stěn po provedení obkladu chemickými prostředky</t>
  </si>
  <si>
    <t>340</t>
  </si>
  <si>
    <t>https://podminky.urs.cz/item/CS_URS_2022_02/781495211</t>
  </si>
  <si>
    <t>191</t>
  </si>
  <si>
    <t>998781101</t>
  </si>
  <si>
    <t>Přesun hmot tonážní pro obklady keramické v objektech v do 6 m</t>
  </si>
  <si>
    <t>342</t>
  </si>
  <si>
    <t>https://podminky.urs.cz/item/CS_URS_2022_02/998781101</t>
  </si>
  <si>
    <t>783</t>
  </si>
  <si>
    <t>Dokončovací práce - nátěry</t>
  </si>
  <si>
    <t>783R01</t>
  </si>
  <si>
    <t>Nátěr ocelových prvků HEA</t>
  </si>
  <si>
    <t>kč</t>
  </si>
  <si>
    <t>344</t>
  </si>
  <si>
    <t>784</t>
  </si>
  <si>
    <t>Dokončovací práce - malby a tapety</t>
  </si>
  <si>
    <t>193</t>
  </si>
  <si>
    <t>784121001</t>
  </si>
  <si>
    <t>Oškrabání malby v mísnostech v do 3,80 m</t>
  </si>
  <si>
    <t>346</t>
  </si>
  <si>
    <t>https://podminky.urs.cz/item/CS_URS_2022_02/784121001</t>
  </si>
  <si>
    <t>"stávající omítky"</t>
  </si>
  <si>
    <t>"1,01-1,02"(5,645+4,31+4,31+2,085+1,21+0,3+1,21+2,085+2,65+2,65+5,645)*2,8</t>
  </si>
  <si>
    <t>-2,15*1,5</t>
  </si>
  <si>
    <t>"1,03"(12,885+12,885+5,29)*3,35</t>
  </si>
  <si>
    <t>-3*(1,2*0,8)</t>
  </si>
  <si>
    <t>8,4*0,25</t>
  </si>
  <si>
    <t>"1,04"(5,41+5,41)*3,35</t>
  </si>
  <si>
    <t>-2,02*1,1</t>
  </si>
  <si>
    <t>-1,2*0,8</t>
  </si>
  <si>
    <t>2,8*0,25</t>
  </si>
  <si>
    <t>"1,05"(5,29+3,05+3,05)*3,35</t>
  </si>
  <si>
    <t>"1,11"(2,1+1,1)*3,35</t>
  </si>
  <si>
    <t>-0,7*2</t>
  </si>
  <si>
    <t>"1,08"(2,51+2,1)*3,35</t>
  </si>
  <si>
    <t>2,5*0,25</t>
  </si>
  <si>
    <t>"1,06"(3,75+1,17+1,17)*3,35</t>
  </si>
  <si>
    <t>"1,07"(3,9+3,45+3,9)*3,35</t>
  </si>
  <si>
    <t>-2,02*0,8</t>
  </si>
  <si>
    <t>-3,35*1,2</t>
  </si>
  <si>
    <t>"1,10"(3,71+2,15)*3,35</t>
  </si>
  <si>
    <t>-1,2*1,8</t>
  </si>
  <si>
    <t>4,8*0,25</t>
  </si>
  <si>
    <t>"1,09"(3,7+1,16)*3,35</t>
  </si>
  <si>
    <t>-0,7*2,02</t>
  </si>
  <si>
    <t>"1,12"(3,41+2,875)*3,35</t>
  </si>
  <si>
    <t>-2,02*0,7</t>
  </si>
  <si>
    <t>9,5*0,25</t>
  </si>
  <si>
    <t>"1,13"(5,27+0,52+21,625+18,61)*3,35</t>
  </si>
  <si>
    <t>-2*(2,02*1,1)</t>
  </si>
  <si>
    <t>-5*(1,2*1,8)</t>
  </si>
  <si>
    <t>36,55*0,25</t>
  </si>
  <si>
    <t>"nově zazděné otvory"-64,583</t>
  </si>
  <si>
    <t>"sanace omítek"-115,255*0,5</t>
  </si>
  <si>
    <t>784171101</t>
  </si>
  <si>
    <t>Zakrytí vnitřních podlah včetně pozdějšího odkrytí</t>
  </si>
  <si>
    <t>348</t>
  </si>
  <si>
    <t>https://podminky.urs.cz/item/CS_URS_2022_02/784171101</t>
  </si>
  <si>
    <t>195</t>
  </si>
  <si>
    <t>28323156</t>
  </si>
  <si>
    <t>fólie pro malířské potřeby zakrývací tl 41µ 4x5m</t>
  </si>
  <si>
    <t>350</t>
  </si>
  <si>
    <t>304,215*1,05 "Přepočtené koeficientem množství</t>
  </si>
  <si>
    <t>784171111</t>
  </si>
  <si>
    <t>Zakrytí vnitřních ploch stěn v místnostech v do 3,80 m</t>
  </si>
  <si>
    <t>352</t>
  </si>
  <si>
    <t>https://podminky.urs.cz/item/CS_URS_2022_02/784171111</t>
  </si>
  <si>
    <t>"okna a dveře"6*(1,2*0,8)</t>
  </si>
  <si>
    <t>7*(1,2*1,8)</t>
  </si>
  <si>
    <t>197</t>
  </si>
  <si>
    <t>354</t>
  </si>
  <si>
    <t>21,52*1,05 "Přepočtené koeficientem množství</t>
  </si>
  <si>
    <t>58124840</t>
  </si>
  <si>
    <t>páska malířská z PVC a UV odolná (7 dnů) do š 50mm</t>
  </si>
  <si>
    <t>356</t>
  </si>
  <si>
    <t>199</t>
  </si>
  <si>
    <t>784181121</t>
  </si>
  <si>
    <t>Hloubková jednonásobná bezbarvá penetrace podkladu v místnostech v do 3,80 m</t>
  </si>
  <si>
    <t>358</t>
  </si>
  <si>
    <t>https://podminky.urs.cz/item/CS_URS_2022_02/784181121</t>
  </si>
  <si>
    <t>784211101</t>
  </si>
  <si>
    <t>Dvojnásobné bílé malby ze směsí za mokra výborně oděruvzdorných v místnostech v do 3,80 m</t>
  </si>
  <si>
    <t>360</t>
  </si>
  <si>
    <t>https://podminky.urs.cz/item/CS_URS_2022_02/784211101</t>
  </si>
  <si>
    <t>SO 02 -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</si>
  <si>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</si>
  <si>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</si>
  <si>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</si>
  <si>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</si>
  <si>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</si>
  <si>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733R01</t>
  </si>
  <si>
    <t>Demontáž potrubí z ocelových trubek do DN 32</t>
  </si>
  <si>
    <t>-1351286065</t>
  </si>
  <si>
    <t>733R02</t>
  </si>
  <si>
    <t>Přesun vybouraných hmot</t>
  </si>
  <si>
    <t>-186311746</t>
  </si>
  <si>
    <t>733R03</t>
  </si>
  <si>
    <t>Cu 28x1.0</t>
  </si>
  <si>
    <t>1461954652</t>
  </si>
  <si>
    <t>733R04</t>
  </si>
  <si>
    <t>Cu 22x1.0</t>
  </si>
  <si>
    <t>1907550147</t>
  </si>
  <si>
    <t>733R05</t>
  </si>
  <si>
    <t>Cu 18x1.0</t>
  </si>
  <si>
    <t>818903538</t>
  </si>
  <si>
    <t>733R06</t>
  </si>
  <si>
    <t>Cu 15x1.0</t>
  </si>
  <si>
    <t>705847673</t>
  </si>
  <si>
    <t>733R07</t>
  </si>
  <si>
    <t>Spojovací fitinky</t>
  </si>
  <si>
    <t>1772872332</t>
  </si>
  <si>
    <t>733R08</t>
  </si>
  <si>
    <t>Montáž měděného potrubí do DN32</t>
  </si>
  <si>
    <t>127362383</t>
  </si>
  <si>
    <t>733R09</t>
  </si>
  <si>
    <t>Tlaková zkouška potrubí  do DN 32</t>
  </si>
  <si>
    <t>1082676996</t>
  </si>
  <si>
    <t>733R10</t>
  </si>
  <si>
    <t>Přesun hmot pro potrubí do 6m výšky</t>
  </si>
  <si>
    <t>-1970156354</t>
  </si>
  <si>
    <t>733R11</t>
  </si>
  <si>
    <t>Návleková izolace 28/20mm</t>
  </si>
  <si>
    <t>-1176124737</t>
  </si>
  <si>
    <t>733R12</t>
  </si>
  <si>
    <t>Návleková izolace 18/20mm</t>
  </si>
  <si>
    <t>-289738959</t>
  </si>
  <si>
    <t>733R13</t>
  </si>
  <si>
    <t>Návleková izolace 22/9mm- v podlaze</t>
  </si>
  <si>
    <t>-220541205</t>
  </si>
  <si>
    <t>733R14</t>
  </si>
  <si>
    <t>Návleková izolace 18/9mm- v podlaze</t>
  </si>
  <si>
    <t>-887037116</t>
  </si>
  <si>
    <t>733R15</t>
  </si>
  <si>
    <t>Návleková izolace 15/9mm- v podlaze</t>
  </si>
  <si>
    <t>470272777</t>
  </si>
  <si>
    <t>733R16</t>
  </si>
  <si>
    <t>Montáž izolace</t>
  </si>
  <si>
    <t>-633811393</t>
  </si>
  <si>
    <t>733R17</t>
  </si>
  <si>
    <t>Topná zkouška</t>
  </si>
  <si>
    <t>702809562</t>
  </si>
  <si>
    <t>733R18</t>
  </si>
  <si>
    <t>Napuštění systému, seřízení a uvedení do provozu</t>
  </si>
  <si>
    <t>933187501</t>
  </si>
  <si>
    <t>734</t>
  </si>
  <si>
    <t>Ústřední vytápění - armatury</t>
  </si>
  <si>
    <t>734R01</t>
  </si>
  <si>
    <t>Demontáž závitových armatur (otopná tělesa)</t>
  </si>
  <si>
    <t>1648101110</t>
  </si>
  <si>
    <t>734R02</t>
  </si>
  <si>
    <t>Kulový kohout DN25</t>
  </si>
  <si>
    <t>1360749943</t>
  </si>
  <si>
    <t>734R03</t>
  </si>
  <si>
    <t>Filtr DN25</t>
  </si>
  <si>
    <t>1212562383</t>
  </si>
  <si>
    <t>734R04</t>
  </si>
  <si>
    <t>Vyvažovací ventil bez vypouštění DN20</t>
  </si>
  <si>
    <t>667723751</t>
  </si>
  <si>
    <t>734R05</t>
  </si>
  <si>
    <t>Ultrazvukový měřič tepla DN15, m=1.5m3/h</t>
  </si>
  <si>
    <t>2006267605</t>
  </si>
  <si>
    <t>734R06</t>
  </si>
  <si>
    <t>Rohové H šroubení pro připojení otopných těles VK</t>
  </si>
  <si>
    <t>781425238</t>
  </si>
  <si>
    <t>734R07</t>
  </si>
  <si>
    <t>Termostatická rohová armatura pro připojení topného žebříku</t>
  </si>
  <si>
    <t>461654714</t>
  </si>
  <si>
    <t>734R08</t>
  </si>
  <si>
    <t xml:space="preserve">Svěrné šroubení pro měděné potrubí </t>
  </si>
  <si>
    <t>-707680486</t>
  </si>
  <si>
    <t>734R09</t>
  </si>
  <si>
    <t>Termostatická hlavice</t>
  </si>
  <si>
    <t>-1593791526</t>
  </si>
  <si>
    <t>734R10</t>
  </si>
  <si>
    <t>Montáž závitových armatur</t>
  </si>
  <si>
    <t>1802769210</t>
  </si>
  <si>
    <t>735</t>
  </si>
  <si>
    <t>Ústřední vytápění - otopná tělesa</t>
  </si>
  <si>
    <t>735R01.1</t>
  </si>
  <si>
    <t>Vypuštění vody ze systému</t>
  </si>
  <si>
    <t>-1197450347</t>
  </si>
  <si>
    <t>735R02</t>
  </si>
  <si>
    <t>Demontáž stávajících otopných těles</t>
  </si>
  <si>
    <t>-1581999371</t>
  </si>
  <si>
    <t>735R03</t>
  </si>
  <si>
    <t>Přemístění demontovaných otopných těles</t>
  </si>
  <si>
    <t>-1902004874</t>
  </si>
  <si>
    <t>735R04</t>
  </si>
  <si>
    <t xml:space="preserve">Deskové otopné těleso typu VK s vestavěnou termostatickou vložkou - 21VK 21-090080, rozměry: 800x66x900 (dxšxv), spodní krajové připojení, vč. odvzdušnění a uchycení, barva bílá (RAL 9016) </t>
  </si>
  <si>
    <t>943032062</t>
  </si>
  <si>
    <t>735R05</t>
  </si>
  <si>
    <t xml:space="preserve">Deskové otopné těleso typu VK s vestavěnou termostatickou vložkou - 21VK 21-090040, rozměry: 400x66x900 (dxšxv), spodní krajové připojení, vč. odvzdušnění a uchycení, barva bílá (RAL 9016) </t>
  </si>
  <si>
    <t>1062953604</t>
  </si>
  <si>
    <t>735R06</t>
  </si>
  <si>
    <t xml:space="preserve">Deskové otopné těleso typu VK s vestavěnou termostatickou vložkou - 21VK 21-090060, rozměry: 600x66x900 (dxšxv), spodní krajové připojení, vč. odvzdušnění a uchycení, barva bílá (RAL 9016) </t>
  </si>
  <si>
    <t>1176056483</t>
  </si>
  <si>
    <t>735R07</t>
  </si>
  <si>
    <t xml:space="preserve">Deskové otopné těleso typu VK s vestavěnou termostatickou vložkou - 22VK 22-090090, rozměry: 900x102x900 (dxšxv), spodní krajové připojení, vč. odvzdušnění a uchycení, barva bílá (RAL 9016) </t>
  </si>
  <si>
    <t>1617521265</t>
  </si>
  <si>
    <t>735R08</t>
  </si>
  <si>
    <t>-1062405571</t>
  </si>
  <si>
    <t>735R09</t>
  </si>
  <si>
    <t xml:space="preserve">Deskové otopné těleso typu VK s vestavěnou termostatickou vložkou - 11VK 11-090040, rozměry: 400x62x900 (dxšxv), spodní krajové připojení, vč. odvzdušnění a uchycení, barva bílá (RAL 9016) </t>
  </si>
  <si>
    <t>-1026447405</t>
  </si>
  <si>
    <t>735R10</t>
  </si>
  <si>
    <t>1358253103</t>
  </si>
  <si>
    <t>735R11</t>
  </si>
  <si>
    <t xml:space="preserve">Deskové otopné těleso typu VK s vestavěnou termostatickou vložkou - 11VK 11-090050, rozměry: 500x62x900 (dxšxv), spodní krajové připojení, vč. odvzdušnění a uchycení, barva bílá (RAL 9016) </t>
  </si>
  <si>
    <t>1030275835</t>
  </si>
  <si>
    <t>735R12</t>
  </si>
  <si>
    <t xml:space="preserve">Deskové otopné těleso typu VK s vestavěnou termostatickou vložkou - 11VK 11-060040, rozměry: 400x62x600 (dxšxv), spodní krajové připojení, vč. odvzdušnění a uchycení, barva bílá (RAL 9016) </t>
  </si>
  <si>
    <t>-556257027</t>
  </si>
  <si>
    <t>735R13</t>
  </si>
  <si>
    <t xml:space="preserve">Deskové otopné těleso typu VK s vestavěnou termostatickou vložkou - 22VK 22-090080, rozměry: 800x102x900 (dxšxv), spodní krajové připojení, vč. odvzdušnění a uchycení, barva bílá (RAL 9016) </t>
  </si>
  <si>
    <t>1102518445</t>
  </si>
  <si>
    <t>735R14</t>
  </si>
  <si>
    <t xml:space="preserve">Koupelnové trubkové těleso se středovým spodním připojením 450x1220, vč. odvzdušnění a uchycení, barva bílá (RAL 9016) </t>
  </si>
  <si>
    <t>934406813</t>
  </si>
  <si>
    <t>735R15</t>
  </si>
  <si>
    <t xml:space="preserve">Deskové otopné těleso typu VK s vestavěnou termostatickou vložkou - 11VK 11-070080, rozměry: 800x62x700 (dxšxv), spodní krajové připojení, vč. odvzdušnění a uchycení, barva bílá (RAL 9016) </t>
  </si>
  <si>
    <t>-555921643</t>
  </si>
  <si>
    <t>735R16</t>
  </si>
  <si>
    <t xml:space="preserve">Deskové otopné těleso typu VK s vestavěnou termostatickou vložkou - 22VK 22-070110, rozměry: 1100x102x700 (dxšxv), spodní krajové připojení, vč. odvzdušnění a uchycení, barva bílá (RAL 9016) </t>
  </si>
  <si>
    <t>-1610746260</t>
  </si>
  <si>
    <t>735R17</t>
  </si>
  <si>
    <t>Montáž otopných těles</t>
  </si>
  <si>
    <t>-2001722785</t>
  </si>
  <si>
    <t>735R18</t>
  </si>
  <si>
    <t>Přesun hmot pro otopná tělesa do výšky 6m</t>
  </si>
  <si>
    <t>-1042872267</t>
  </si>
  <si>
    <t>SO 03 - Elektroinstalace</t>
  </si>
  <si>
    <t xml:space="preserve">    741.10 - Hromosvody a uzemnění</t>
  </si>
  <si>
    <t xml:space="preserve">    741.11 - Ostatní materiál</t>
  </si>
  <si>
    <t xml:space="preserve">    741.12 - Montážní práce</t>
  </si>
  <si>
    <t xml:space="preserve">    741.14 - Stavební práce při elektromontážích</t>
  </si>
  <si>
    <t xml:space="preserve">    741.15 - Montáže slaboproudů</t>
  </si>
  <si>
    <t xml:space="preserve">    741.16 - Demontáže dle ceníku M741</t>
  </si>
  <si>
    <t xml:space="preserve">    741.2 - Ukončovací prvky a svorkovnice</t>
  </si>
  <si>
    <t xml:space="preserve">    741.3 - Úložný materiál,krabice a příslušenství</t>
  </si>
  <si>
    <t xml:space="preserve">    741.4 - Svítidla</t>
  </si>
  <si>
    <t xml:space="preserve">    741.5 - Spínače,zásuvky a vidlice</t>
  </si>
  <si>
    <t xml:space="preserve">    741.6 - Strukturovaná kabeláž</t>
  </si>
  <si>
    <t xml:space="preserve">    741.7 - Rozváděče,skříně a příslušenství</t>
  </si>
  <si>
    <t xml:space="preserve">    741.8 - El. přístroje a příslušenství</t>
  </si>
  <si>
    <t xml:space="preserve">    741.9 - Ocelové konstrukce a kabelové rošty</t>
  </si>
  <si>
    <t xml:space="preserve">    741.1 - Kabely,vodiče a příslušenství</t>
  </si>
  <si>
    <t>741.10</t>
  </si>
  <si>
    <t>Hromosvody a uzemnění</t>
  </si>
  <si>
    <t>DOUA-25</t>
  </si>
  <si>
    <t>DRZAK UHELNIKU DOUA-25</t>
  </si>
  <si>
    <t>-953548657</t>
  </si>
  <si>
    <t>OU1.7</t>
  </si>
  <si>
    <t>UHELNIK OCHRANNY OU 1,7</t>
  </si>
  <si>
    <t>-1293360915</t>
  </si>
  <si>
    <t>DRAT10</t>
  </si>
  <si>
    <t>DRAT FEZN 0,62KG/M D=10MM</t>
  </si>
  <si>
    <t>kg</t>
  </si>
  <si>
    <t>-2133996198</t>
  </si>
  <si>
    <t>480699CZ</t>
  </si>
  <si>
    <t>TABULKA VYSTR. PLAST CZ</t>
  </si>
  <si>
    <t>179985717</t>
  </si>
  <si>
    <t>STITEKPVC</t>
  </si>
  <si>
    <t>STITEK PVC BEZ OZNACENI</t>
  </si>
  <si>
    <t>147438196</t>
  </si>
  <si>
    <t>SS</t>
  </si>
  <si>
    <t>SVORKA SPOJOVACI SS</t>
  </si>
  <si>
    <t>894503604</t>
  </si>
  <si>
    <t>DRAT8ALMGSIT4</t>
  </si>
  <si>
    <t>DRAT ALMGSI 8MM MEKKY 7,4M/KG</t>
  </si>
  <si>
    <t>-1293539689</t>
  </si>
  <si>
    <t>SZA</t>
  </si>
  <si>
    <t>SVORKA ZKUSEBNI SZA</t>
  </si>
  <si>
    <t>1561621194</t>
  </si>
  <si>
    <t>PV23</t>
  </si>
  <si>
    <t>PODPERA VEDENI PV 23</t>
  </si>
  <si>
    <t>-729055600</t>
  </si>
  <si>
    <t>PV1P-55</t>
  </si>
  <si>
    <t>PODPERA VEDENI PV1p-55</t>
  </si>
  <si>
    <t>491871090</t>
  </si>
  <si>
    <t>741.11</t>
  </si>
  <si>
    <t>Ostatní materiál</t>
  </si>
  <si>
    <t>1317507</t>
  </si>
  <si>
    <t>LEPIDLO MONTAZNI UNIVER. 310M</t>
  </si>
  <si>
    <t>1271959356</t>
  </si>
  <si>
    <t>741.12</t>
  </si>
  <si>
    <t>Montážní práce</t>
  </si>
  <si>
    <t>220 060401</t>
  </si>
  <si>
    <t>Utěsnění kabelu zátkou s lepidlem</t>
  </si>
  <si>
    <t>-1677333802</t>
  </si>
  <si>
    <t>740999900</t>
  </si>
  <si>
    <t>Vyhledání obvodů a zajištění beznapěť.stavu</t>
  </si>
  <si>
    <t>-1635432375</t>
  </si>
  <si>
    <t>740999901</t>
  </si>
  <si>
    <t>Práce na stávající instalaci</t>
  </si>
  <si>
    <t>-1971627350</t>
  </si>
  <si>
    <t>740999902</t>
  </si>
  <si>
    <t>Zapojení přístrojů a zařízení</t>
  </si>
  <si>
    <t>-898376273</t>
  </si>
  <si>
    <t>740999905</t>
  </si>
  <si>
    <t>Koordinace postupu práce s ostatními profesemi</t>
  </si>
  <si>
    <t>-745236061</t>
  </si>
  <si>
    <t>740999906</t>
  </si>
  <si>
    <t>Revize, zkoušky, dílčí revize</t>
  </si>
  <si>
    <t>1378930180</t>
  </si>
  <si>
    <t>740999907</t>
  </si>
  <si>
    <t>Spolupráce s revizním technikem</t>
  </si>
  <si>
    <t>-171275899</t>
  </si>
  <si>
    <t>740999912</t>
  </si>
  <si>
    <t>Oprava proj. dokumentace dle skut.stavu dle vyhl. 499/2006 S</t>
  </si>
  <si>
    <t>983080542</t>
  </si>
  <si>
    <t>740999913</t>
  </si>
  <si>
    <t>Pomocné lešení, plošina po celou dobu stavby</t>
  </si>
  <si>
    <t>1562541915</t>
  </si>
  <si>
    <t>740999914</t>
  </si>
  <si>
    <t>Montážní stroje a mechanismy</t>
  </si>
  <si>
    <t>2126054576</t>
  </si>
  <si>
    <t>741000002</t>
  </si>
  <si>
    <t>Přesun hmot (vnitrostaveništní i mimostaveništní dopravu, přesuny hmot všech jednotlivých dílů dilčích rozpočtů)</t>
  </si>
  <si>
    <t>-767927141</t>
  </si>
  <si>
    <t>741000003</t>
  </si>
  <si>
    <t>Pomocné práce (vysekání kapes pro kotvicí šrouby vodítek a prostupů pro rozvody a jejich zazdění nebo zabetonování ve zdech nebo stropech; osazení, zazdění nebo zabetonování konzol, podpěr, závěsů, pevných bodů a konstrukcí; podezdění nebo podbetonování a</t>
  </si>
  <si>
    <t>-533568595</t>
  </si>
  <si>
    <t>741000005</t>
  </si>
  <si>
    <t>Pomocný drobný materiál (drobný spojovací a kotvicí materiál, související doplňkový, podružný a montážní materiál. Součástí jsou veškeré komponenty, upevňovací prvky, podpory apod.)</t>
  </si>
  <si>
    <t>499077186</t>
  </si>
  <si>
    <t>742221110</t>
  </si>
  <si>
    <t>Montáž rozváděč sestav do 50 kg</t>
  </si>
  <si>
    <t>1694843029</t>
  </si>
  <si>
    <t>742221140</t>
  </si>
  <si>
    <t>Montáž rozváděč sestav do 500 kg</t>
  </si>
  <si>
    <t>-8791955</t>
  </si>
  <si>
    <t>742811110</t>
  </si>
  <si>
    <t>Montáž svorkovnic řad vodič-2,5 mm2</t>
  </si>
  <si>
    <t>343542214</t>
  </si>
  <si>
    <t>742894210</t>
  </si>
  <si>
    <t>Montáž tabulek pro přístr šroubov</t>
  </si>
  <si>
    <t>-2007375085</t>
  </si>
  <si>
    <t>743111115</t>
  </si>
  <si>
    <t>Mont trub inst plast tuh pevně p23</t>
  </si>
  <si>
    <t>622099480</t>
  </si>
  <si>
    <t>743111116</t>
  </si>
  <si>
    <t>Mont trub inst plast tuh pevně p26</t>
  </si>
  <si>
    <t>-1788305151</t>
  </si>
  <si>
    <t>743112115</t>
  </si>
  <si>
    <t>Montáž trub inst PH oheb pevně p23</t>
  </si>
  <si>
    <t>1804290385</t>
  </si>
  <si>
    <t>743112117</t>
  </si>
  <si>
    <t>Montáž trub inst PH oheb pevně p36</t>
  </si>
  <si>
    <t>1894306109</t>
  </si>
  <si>
    <t>743123114</t>
  </si>
  <si>
    <t>Mont trub panc kov závit pevně p21</t>
  </si>
  <si>
    <t>1361963164</t>
  </si>
  <si>
    <t>743411111</t>
  </si>
  <si>
    <t>Montáž krabic instal zapušť PH kruh</t>
  </si>
  <si>
    <t>-235913737</t>
  </si>
  <si>
    <t>743411121</t>
  </si>
  <si>
    <t>Montáž krabic instal zapušť PH 4hr</t>
  </si>
  <si>
    <t>-927295712</t>
  </si>
  <si>
    <t>743411510</t>
  </si>
  <si>
    <t>Montáž krabic instal lištových PH</t>
  </si>
  <si>
    <t>-784533440</t>
  </si>
  <si>
    <t>743412111</t>
  </si>
  <si>
    <t>Montáž krabic přístr zapušť PH kruh</t>
  </si>
  <si>
    <t>-1176019304</t>
  </si>
  <si>
    <t>743419110</t>
  </si>
  <si>
    <t>Otevření krabic vičkem na závit</t>
  </si>
  <si>
    <t>-1213165357</t>
  </si>
  <si>
    <t>743419130</t>
  </si>
  <si>
    <t>Otevření krabic vičkem na 4 šrouby</t>
  </si>
  <si>
    <t>-1249323946</t>
  </si>
  <si>
    <t>743531111</t>
  </si>
  <si>
    <t>Montáž výložníků násť svař 1 rameno</t>
  </si>
  <si>
    <t>530948260</t>
  </si>
  <si>
    <t>743552122</t>
  </si>
  <si>
    <t>Montáž žlabu kovo Mars,ZPA š.-100mm</t>
  </si>
  <si>
    <t>-1347902480</t>
  </si>
  <si>
    <t>743552124</t>
  </si>
  <si>
    <t>Montáž žlabu kovo Mars,ZPA š.-250mm</t>
  </si>
  <si>
    <t>-298318308</t>
  </si>
  <si>
    <t>743591211</t>
  </si>
  <si>
    <t>Montáž příchytek kabel-p40 mm</t>
  </si>
  <si>
    <t>-912210141</t>
  </si>
  <si>
    <t>743591214</t>
  </si>
  <si>
    <t>Montáž příchytek kabel-p90 mm</t>
  </si>
  <si>
    <t>-886131000</t>
  </si>
  <si>
    <t>743612121</t>
  </si>
  <si>
    <t>Mont uzem drátu-p10mm v zemi městě</t>
  </si>
  <si>
    <t>-9512619</t>
  </si>
  <si>
    <t>743621110</t>
  </si>
  <si>
    <t>Mont hromosvod drát s podpěr do -p10mm</t>
  </si>
  <si>
    <t>743573063</t>
  </si>
  <si>
    <t>743622100</t>
  </si>
  <si>
    <t>Montáž hromosvod svorek se 2 šrouby</t>
  </si>
  <si>
    <t>-92813484</t>
  </si>
  <si>
    <t>743622200</t>
  </si>
  <si>
    <t>Montáž hromosvod svorek se 3 šrouby</t>
  </si>
  <si>
    <t>-540103678</t>
  </si>
  <si>
    <t>743622320</t>
  </si>
  <si>
    <t>Mont hromosvod svor potrub Bernard</t>
  </si>
  <si>
    <t>-1011890124</t>
  </si>
  <si>
    <t>743624110</t>
  </si>
  <si>
    <t>Montáž hromosvod úhel,trub do zdiva</t>
  </si>
  <si>
    <t>349212585</t>
  </si>
  <si>
    <t>743624200</t>
  </si>
  <si>
    <t>Montáž hromosvod ochranných lišt</t>
  </si>
  <si>
    <t>1476858789</t>
  </si>
  <si>
    <t>743629300</t>
  </si>
  <si>
    <t>Montáž hromosvod štítku označ svodu</t>
  </si>
  <si>
    <t>984933931</t>
  </si>
  <si>
    <t>744241110</t>
  </si>
  <si>
    <t>Mont vodičů Cu-1kV pevně sk.1-0,4kg</t>
  </si>
  <si>
    <t>-845500805</t>
  </si>
  <si>
    <t>744241140</t>
  </si>
  <si>
    <t>Mont vodičů Cu-1kV pevně sk.1-1,6kg</t>
  </si>
  <si>
    <t>726105528</t>
  </si>
  <si>
    <t>744441100</t>
  </si>
  <si>
    <t>Mont kabel Cu-1kV pevně sk.1 -0,4kg</t>
  </si>
  <si>
    <t>-1835622356</t>
  </si>
  <si>
    <t>744441300</t>
  </si>
  <si>
    <t>Mont kabel Cu-1kV pevně sk.1 -1,0kg</t>
  </si>
  <si>
    <t>-330697876</t>
  </si>
  <si>
    <t>744741110</t>
  </si>
  <si>
    <t>Montáž kabelů sděl pevně sk.1-0,4kg</t>
  </si>
  <si>
    <t>1559047094</t>
  </si>
  <si>
    <t>744742810</t>
  </si>
  <si>
    <t>Montáž kabel sděl pevně sk.18-0,4kg</t>
  </si>
  <si>
    <t>1549333947</t>
  </si>
  <si>
    <t>745441150</t>
  </si>
  <si>
    <t>Mont kabel Al-1kV pevně sk.1 -2,5kg</t>
  </si>
  <si>
    <t>546419424</t>
  </si>
  <si>
    <t>745904111</t>
  </si>
  <si>
    <t>Příplat za zatahování kabelů-0,75kg</t>
  </si>
  <si>
    <t>-742222373</t>
  </si>
  <si>
    <t>745904112</t>
  </si>
  <si>
    <t>Příplatek za zatahování kabelů-2kg</t>
  </si>
  <si>
    <t>1916323209</t>
  </si>
  <si>
    <t>745904113</t>
  </si>
  <si>
    <t>Příplatek za zatahování kabelů-4kg</t>
  </si>
  <si>
    <t>-359450478</t>
  </si>
  <si>
    <t>746212110</t>
  </si>
  <si>
    <t>Ukončení vodičů na svorkov 2,5 mm2</t>
  </si>
  <si>
    <t>-1429894452</t>
  </si>
  <si>
    <t>746214110</t>
  </si>
  <si>
    <t>Ukončení vodičů kabelov okem -25mm2</t>
  </si>
  <si>
    <t>1276211573</t>
  </si>
  <si>
    <t>746214150</t>
  </si>
  <si>
    <t>Ukončení vodičů kabelov okem 95 mm2</t>
  </si>
  <si>
    <t>913091235</t>
  </si>
  <si>
    <t>746511123</t>
  </si>
  <si>
    <t>Propoj kabelů spojkou-1kV SVp-4x95</t>
  </si>
  <si>
    <t>-400798263</t>
  </si>
  <si>
    <t>747111211</t>
  </si>
  <si>
    <t>Montáž vypínačů nástěn venk 1-1pól</t>
  </si>
  <si>
    <t>1358389527</t>
  </si>
  <si>
    <t>747111226</t>
  </si>
  <si>
    <t>Mont přepínačů nástěn venk 6-stříd</t>
  </si>
  <si>
    <t>1380840447</t>
  </si>
  <si>
    <t>747112111</t>
  </si>
  <si>
    <t>Montáž vypínačů zapuštěných 1-1pól</t>
  </si>
  <si>
    <t>-475635918</t>
  </si>
  <si>
    <t>747112211</t>
  </si>
  <si>
    <t>Mont ovlad 1pól zapušt 0/1-tlač vyp</t>
  </si>
  <si>
    <t>565169694</t>
  </si>
  <si>
    <t>747112451</t>
  </si>
  <si>
    <t>Mont přepínač zapuštěn 5A-seriových</t>
  </si>
  <si>
    <t>1834103036</t>
  </si>
  <si>
    <t>747112452</t>
  </si>
  <si>
    <t>Mont přepínač zapuštěn 5B-dvojitých</t>
  </si>
  <si>
    <t>1089369389</t>
  </si>
  <si>
    <t>747112461</t>
  </si>
  <si>
    <t>Mont přepínač zapuštěn 6-střídavých</t>
  </si>
  <si>
    <t>1545167490</t>
  </si>
  <si>
    <t>747112471</t>
  </si>
  <si>
    <t>Mont přepínač zapuštěn 7-křížových</t>
  </si>
  <si>
    <t>-359573151</t>
  </si>
  <si>
    <t>747121220</t>
  </si>
  <si>
    <t>Montáž spínač 3pól nástěn venk -25A</t>
  </si>
  <si>
    <t>1367831982</t>
  </si>
  <si>
    <t>747131310</t>
  </si>
  <si>
    <t>Mont spínačů s dálk ovlad 1kontakt</t>
  </si>
  <si>
    <t>1678358133</t>
  </si>
  <si>
    <t>747131320</t>
  </si>
  <si>
    <t>Mont spínačů s dálk ovlad 2kontakt</t>
  </si>
  <si>
    <t>1077206394</t>
  </si>
  <si>
    <t>747161240</t>
  </si>
  <si>
    <t>Mont zásuv domov zapušt 2P+Z 2zapoj</t>
  </si>
  <si>
    <t>835119992</t>
  </si>
  <si>
    <t>747161523</t>
  </si>
  <si>
    <t>Mont zásuvek domov krabic venk 2P+Z</t>
  </si>
  <si>
    <t>1438536995</t>
  </si>
  <si>
    <t>747162411</t>
  </si>
  <si>
    <t>Montáž zásuvek průmysl 3P+Z CZ 164.</t>
  </si>
  <si>
    <t>-21830969</t>
  </si>
  <si>
    <t>747221320</t>
  </si>
  <si>
    <t>Montáž bleskojistek do 25 kV 10 kA</t>
  </si>
  <si>
    <t>388204544</t>
  </si>
  <si>
    <t>747411111</t>
  </si>
  <si>
    <t>Montáž ovladačů vestav T6 1tlačítko</t>
  </si>
  <si>
    <t>1654898167</t>
  </si>
  <si>
    <t>748122114</t>
  </si>
  <si>
    <t>mtz svit zariv pru str pris 2zdkryt</t>
  </si>
  <si>
    <t>709111363</t>
  </si>
  <si>
    <t>749111210</t>
  </si>
  <si>
    <t>mtz konstr pro pristroj-5 kg+zhotov</t>
  </si>
  <si>
    <t>-1962244937</t>
  </si>
  <si>
    <t>749911270</t>
  </si>
  <si>
    <t>zhotoveni otvoru kruhovych-200 mm</t>
  </si>
  <si>
    <t>1883896636</t>
  </si>
  <si>
    <t>741.14</t>
  </si>
  <si>
    <t>Stavební práce při elektromontážích</t>
  </si>
  <si>
    <t>110002200</t>
  </si>
  <si>
    <t>Vytyč vedení podzem v zástavbě</t>
  </si>
  <si>
    <t>km</t>
  </si>
  <si>
    <t>1117486865</t>
  </si>
  <si>
    <t>132311318</t>
  </si>
  <si>
    <t>Rýhy ručně š.35 cm, hl.80 cm, tř.3</t>
  </si>
  <si>
    <t>-192322550</t>
  </si>
  <si>
    <t>171401000</t>
  </si>
  <si>
    <t>Ulož sypaníny do násypu zhut tř.3-4</t>
  </si>
  <si>
    <t>-256480638</t>
  </si>
  <si>
    <t>174311318</t>
  </si>
  <si>
    <t>Zásyp rýh ručně š.35cm,hl.80cm,tř.3</t>
  </si>
  <si>
    <t>1601017051</t>
  </si>
  <si>
    <t>451572110</t>
  </si>
  <si>
    <t>Lože pískové tl.10 cm, š.do 65 cm</t>
  </si>
  <si>
    <t>-342782432</t>
  </si>
  <si>
    <t>953993120</t>
  </si>
  <si>
    <t>Osazení hmoždinek stěn cihel d.8 mm</t>
  </si>
  <si>
    <t>1133628544</t>
  </si>
  <si>
    <t>953994320</t>
  </si>
  <si>
    <t>Osaz hmoždinek stropů želbet d.8 mm</t>
  </si>
  <si>
    <t>362450712</t>
  </si>
  <si>
    <t>971032100</t>
  </si>
  <si>
    <t>Bourání otv zdi cih 0,09m2, tl.15cm</t>
  </si>
  <si>
    <t>1850394218</t>
  </si>
  <si>
    <t>971032300</t>
  </si>
  <si>
    <t>Bourání otv zdi cih 0,09m2, tl.45cm</t>
  </si>
  <si>
    <t>-1690005724</t>
  </si>
  <si>
    <t>973031100</t>
  </si>
  <si>
    <t>Sekání kapes zdi cih.krabic 7x7x5</t>
  </si>
  <si>
    <t>1424354682</t>
  </si>
  <si>
    <t>973031300</t>
  </si>
  <si>
    <t>Sekání kapes zdi cih.krabic15x15x10</t>
  </si>
  <si>
    <t>-121129870</t>
  </si>
  <si>
    <t>973032411</t>
  </si>
  <si>
    <t>Sekání kapes zdi cih.pro rozváděč</t>
  </si>
  <si>
    <t>183251662</t>
  </si>
  <si>
    <t>974031110</t>
  </si>
  <si>
    <t>Sekání rýh zdi cih hl.3 cm š.3 cm</t>
  </si>
  <si>
    <t>1573198084</t>
  </si>
  <si>
    <t>974031220</t>
  </si>
  <si>
    <t>Sekání rýh zdi cih hl.5 cm š.5 cm</t>
  </si>
  <si>
    <t>-1373544131</t>
  </si>
  <si>
    <t>741.15</t>
  </si>
  <si>
    <t>Montáže slaboproudů</t>
  </si>
  <si>
    <t>MS000681</t>
  </si>
  <si>
    <t>zásuvka s modulem Cat.6 - 2x RJ45  FTP</t>
  </si>
  <si>
    <t>2001990106</t>
  </si>
  <si>
    <t>MS000731</t>
  </si>
  <si>
    <t>ukončení kab. 4páry FTP na bloku cat.6</t>
  </si>
  <si>
    <t>-1018340711</t>
  </si>
  <si>
    <t>MS000831</t>
  </si>
  <si>
    <t>Montáž nátěnného rozvaděče</t>
  </si>
  <si>
    <t>-2025239839</t>
  </si>
  <si>
    <t>MS000841</t>
  </si>
  <si>
    <t>Instalace panelu 1 - 2 U včetně upevnění modulů</t>
  </si>
  <si>
    <t>-997409294</t>
  </si>
  <si>
    <t>MS000861</t>
  </si>
  <si>
    <t>Upevnění zařízení k vedení vodičů</t>
  </si>
  <si>
    <t>1142966297</t>
  </si>
  <si>
    <t>MS000881</t>
  </si>
  <si>
    <t>Upevnění police do rozvaděče</t>
  </si>
  <si>
    <t>-105628308</t>
  </si>
  <si>
    <t>MS000891</t>
  </si>
  <si>
    <t>Montáž panelu krycího 1U - 3U</t>
  </si>
  <si>
    <t>-1410329733</t>
  </si>
  <si>
    <t>MS000999</t>
  </si>
  <si>
    <t>Uzemnění datového rozvaděče</t>
  </si>
  <si>
    <t>-2078382493</t>
  </si>
  <si>
    <t>MS001001</t>
  </si>
  <si>
    <t>Upevnění bloku napájení   230V</t>
  </si>
  <si>
    <t>509076983</t>
  </si>
  <si>
    <t>MS001021</t>
  </si>
  <si>
    <t>zhotovení kabelového štítku</t>
  </si>
  <si>
    <t>-837497272</t>
  </si>
  <si>
    <t>MS001031</t>
  </si>
  <si>
    <t>Zhotovení štítku na výstupní modul</t>
  </si>
  <si>
    <t>-1178893418</t>
  </si>
  <si>
    <t>MS001041</t>
  </si>
  <si>
    <t>Zhotovení štítku na  panel</t>
  </si>
  <si>
    <t>1707542916</t>
  </si>
  <si>
    <t>MS001211</t>
  </si>
  <si>
    <t>Měření RJ 45 UTP, FTP</t>
  </si>
  <si>
    <t>696269804</t>
  </si>
  <si>
    <t>741.16</t>
  </si>
  <si>
    <t>Demontáže dle ceníku M741</t>
  </si>
  <si>
    <t>740999902dem</t>
  </si>
  <si>
    <t>Demontáž stávajících rozvodů, stávající kabeláže, koncových prvků - svítidel, zásuvek, spínačů, rozváděčů, kabelového úložného systému, ochrany před bleskem</t>
  </si>
  <si>
    <t>1471118076</t>
  </si>
  <si>
    <t>742894210dem</t>
  </si>
  <si>
    <t>-2050200090</t>
  </si>
  <si>
    <t>743621110dem</t>
  </si>
  <si>
    <t>-415006631</t>
  </si>
  <si>
    <t>743622100dem</t>
  </si>
  <si>
    <t>1046324333</t>
  </si>
  <si>
    <t>743622200dem</t>
  </si>
  <si>
    <t>-2142268212</t>
  </si>
  <si>
    <t>743624110dem</t>
  </si>
  <si>
    <t>-288245312</t>
  </si>
  <si>
    <t>743624200dem</t>
  </si>
  <si>
    <t>-1109700348</t>
  </si>
  <si>
    <t>743629300dem</t>
  </si>
  <si>
    <t>-1107672280</t>
  </si>
  <si>
    <t>741.2</t>
  </si>
  <si>
    <t>Ukončovací prvky a svorkovnice</t>
  </si>
  <si>
    <t>I142708</t>
  </si>
  <si>
    <t>PASEK CU 15X500MM K ZSA16</t>
  </si>
  <si>
    <t>-658558190</t>
  </si>
  <si>
    <t>273-104</t>
  </si>
  <si>
    <t>SVORKA KRABICOVA 3X1-2,5MM</t>
  </si>
  <si>
    <t>647533350</t>
  </si>
  <si>
    <t>10565</t>
  </si>
  <si>
    <t>SPOJKA SMOE 81518</t>
  </si>
  <si>
    <t>398755244</t>
  </si>
  <si>
    <t>VPP4/360</t>
  </si>
  <si>
    <t>PRICHYTKA VAZ. VPP 4/360</t>
  </si>
  <si>
    <t>-1766424660</t>
  </si>
  <si>
    <t>95KU-L</t>
  </si>
  <si>
    <t>SPOJKA KABELOVA 95 KU-L</t>
  </si>
  <si>
    <t>-1239002490</t>
  </si>
  <si>
    <t>10X8KU-L</t>
  </si>
  <si>
    <t>OKO KABELOVE 10X8 KU-L</t>
  </si>
  <si>
    <t>-421771430</t>
  </si>
  <si>
    <t>I131307</t>
  </si>
  <si>
    <t>SVORKA ZEMNICI BECOV  ZSA16</t>
  </si>
  <si>
    <t>1570877406</t>
  </si>
  <si>
    <t>95X10KU-L</t>
  </si>
  <si>
    <t>OKO KABELOVE 95X10 KU-L</t>
  </si>
  <si>
    <t>1760297866</t>
  </si>
  <si>
    <t>25X8KU-L</t>
  </si>
  <si>
    <t>OKO KABELOVE 25X8 KU-L</t>
  </si>
  <si>
    <t>1757557191</t>
  </si>
  <si>
    <t>741.3</t>
  </si>
  <si>
    <t>Úložný materiál,krabice a příslušenství</t>
  </si>
  <si>
    <t>5325</t>
  </si>
  <si>
    <t>PRICHYTKA TRUBKY PVC 5320</t>
  </si>
  <si>
    <t>312513415</t>
  </si>
  <si>
    <t>5332FB</t>
  </si>
  <si>
    <t>PRICHYTKA TRUBKY PVC RAL9005</t>
  </si>
  <si>
    <t>-94372745</t>
  </si>
  <si>
    <t>DZDS100/BS</t>
  </si>
  <si>
    <t>PODPERA NA STENU DZDS 100/BS</t>
  </si>
  <si>
    <t>241174327</t>
  </si>
  <si>
    <t>5325FB</t>
  </si>
  <si>
    <t>PRICHYTKA TRUBKY PVC 5325FB</t>
  </si>
  <si>
    <t>-1784011838</t>
  </si>
  <si>
    <t>321/1</t>
  </si>
  <si>
    <t>SPOJKA PANCEROVYCH TRUBEK</t>
  </si>
  <si>
    <t>-1788619679</t>
  </si>
  <si>
    <t>4120</t>
  </si>
  <si>
    <t>KOLENO TRUBKY PVC 4120</t>
  </si>
  <si>
    <t>1381001553</t>
  </si>
  <si>
    <t>4132KB</t>
  </si>
  <si>
    <t>KOLENO TRUBKY PVC RAL7035 320N</t>
  </si>
  <si>
    <t>-824373543</t>
  </si>
  <si>
    <t>DZDS200/BS</t>
  </si>
  <si>
    <t>PODPERA NA STENU</t>
  </si>
  <si>
    <t>1029589597</t>
  </si>
  <si>
    <t>DZ60X200BZNCR</t>
  </si>
  <si>
    <t>ZLAB DRATENY DZ 60X200BZNCR</t>
  </si>
  <si>
    <t>-1319436186</t>
  </si>
  <si>
    <t>DZ60X300BZNCR</t>
  </si>
  <si>
    <t>ZLAB DRATENY DZ 60X300BZNCR 3</t>
  </si>
  <si>
    <t>1667395902</t>
  </si>
  <si>
    <t>DZ60X60BZNCR</t>
  </si>
  <si>
    <t>ZLAB DRATENY DZ 60X60 BZNCR 3M</t>
  </si>
  <si>
    <t>1632118506</t>
  </si>
  <si>
    <t>SB6.3X35ZNCR</t>
  </si>
  <si>
    <t>SROUB DO BETONU SB6,3X35ZNCR</t>
  </si>
  <si>
    <t>-56566041</t>
  </si>
  <si>
    <t>DZDS300/BS</t>
  </si>
  <si>
    <t>PODPERA NA STENU DZDS 300/BS</t>
  </si>
  <si>
    <t>625334935</t>
  </si>
  <si>
    <t>DZS/BZNCR</t>
  </si>
  <si>
    <t>SPOJKA DZS/B ZNCR</t>
  </si>
  <si>
    <t>2037883281</t>
  </si>
  <si>
    <t>6716EZNCRPO</t>
  </si>
  <si>
    <t>PRICHYTKA KABELOVA 6716E ZNCRPO</t>
  </si>
  <si>
    <t>1934619315</t>
  </si>
  <si>
    <t>1532</t>
  </si>
  <si>
    <t>TRUBKA TUHA PVC 320N 3M 1532</t>
  </si>
  <si>
    <t>-1093347058</t>
  </si>
  <si>
    <t>HMOZDINKA8/100M</t>
  </si>
  <si>
    <t>HMOZDINKA 8/100MMZATLOUK. NH</t>
  </si>
  <si>
    <t>1857011401</t>
  </si>
  <si>
    <t>3054</t>
  </si>
  <si>
    <t>PRICHYTKA KABEL.SVAZKU SH 30</t>
  </si>
  <si>
    <t>-610337947</t>
  </si>
  <si>
    <t>0232KB</t>
  </si>
  <si>
    <t>SPOJKA PVC TRUBEK RAL7035</t>
  </si>
  <si>
    <t>1337869537</t>
  </si>
  <si>
    <t>6121</t>
  </si>
  <si>
    <t>KOLENO PANCER 6121 ECZ</t>
  </si>
  <si>
    <t>-869338395</t>
  </si>
  <si>
    <t>KUZ-V</t>
  </si>
  <si>
    <t>KRABICE DO ZAT.S VIKEM</t>
  </si>
  <si>
    <t>-354464543</t>
  </si>
  <si>
    <t>KU68-1901</t>
  </si>
  <si>
    <t>KRABICE UNIVERZALNI 1901 KU 68</t>
  </si>
  <si>
    <t>-613992921</t>
  </si>
  <si>
    <t>KU68-1902</t>
  </si>
  <si>
    <t>KRABICE UNIVERZALNI 1902 KU 68</t>
  </si>
  <si>
    <t>-1805985677</t>
  </si>
  <si>
    <t>KPR68</t>
  </si>
  <si>
    <t>KRABICE PRISTROJOVA KPR 68</t>
  </si>
  <si>
    <t>-1929149462</t>
  </si>
  <si>
    <t>0220KB</t>
  </si>
  <si>
    <t>SPOJKA PVC TRUBEK 0220</t>
  </si>
  <si>
    <t>-139661362</t>
  </si>
  <si>
    <t>1432</t>
  </si>
  <si>
    <t>TRUBKA MONOFLEX 320N 1432</t>
  </si>
  <si>
    <t>-226164137</t>
  </si>
  <si>
    <t>1520</t>
  </si>
  <si>
    <t>TRUBKA TUHA PVC 320N 3M 1520</t>
  </si>
  <si>
    <t>1851674472</t>
  </si>
  <si>
    <t>1425</t>
  </si>
  <si>
    <t>TRUBKA MONOFLEX 320N 1425</t>
  </si>
  <si>
    <t>1395269827</t>
  </si>
  <si>
    <t>6021N</t>
  </si>
  <si>
    <t>TRUBKA PANCEROVA NELAKOVANA 3M</t>
  </si>
  <si>
    <t>1498774285</t>
  </si>
  <si>
    <t>8135</t>
  </si>
  <si>
    <t>KRABICE 8135 S KRYTEM IP54</t>
  </si>
  <si>
    <t>-2038173793</t>
  </si>
  <si>
    <t>5220ZN</t>
  </si>
  <si>
    <t>PRICHYTKA TYP OMEGA 5220ZNM</t>
  </si>
  <si>
    <t>1464946115</t>
  </si>
  <si>
    <t>741.4</t>
  </si>
  <si>
    <t>Svítidla</t>
  </si>
  <si>
    <t>LED-1L14B07KN62</t>
  </si>
  <si>
    <t>Typ svítidla E - svítidlo LED přisazené kruhové ∅300, nestmívatelné, 1x19W, bílý korpus, opálový kryt, IP44, 2700lm, 4000K, distribuce světla symetrická, CRI &gt;80, integrované pohybové čidlo, rozměry ∅300 x 111 mm</t>
  </si>
  <si>
    <t>-1243962787</t>
  </si>
  <si>
    <t>OZN/ETE/3W/C/1/</t>
  </si>
  <si>
    <t>Typ svítidla N1 - svítidlo nouzové LED přisazené 1x3W, 350lm, 1hod, IP65, autotest, svítící při výpadku, včetně baterie Ni-Cd 3,6V, korpus plastový, barvy bílé, polykarbonátový kryt, rozměry 276 x 143 x 44 mm</t>
  </si>
  <si>
    <t>1500650585</t>
  </si>
  <si>
    <t>OZN/ETE/3W/C/1/.</t>
  </si>
  <si>
    <t>Typ svítidla N2 - svítidlo nouzové LED přisazené s piktogramem 1x3W, 350lm, 1hod, IP65, autotest, svítící při výpadku, včetně baterie Ni-Cd 3,6V, korpus plastový, barvy bílé, polykarbonátový kryt, rozměry 276 x 143 x 44 mm</t>
  </si>
  <si>
    <t>-1028422295</t>
  </si>
  <si>
    <t>LED-2L25B07U12/</t>
  </si>
  <si>
    <t>Typ svítidla D - svítidlo LED přisazené, nestmívatelné, 1x21W, ocelový korpus, barvy bílé, strukturovaný plastový kryt, IP44, 2080lm, 4000K, distribuce světla symetrické, rozměry 610 x 120 x 75 mm</t>
  </si>
  <si>
    <t>291826493</t>
  </si>
  <si>
    <t>PL5000M2W4ND</t>
  </si>
  <si>
    <t>Typ svítidla A - svítidlo LED přisazené liniové, nestmívatelné, 1x40W, zdroj 1400mA, IP65, IK08, 5500lm, 4000K, CRI 80-89, širokozářič &gt;80°, korpus plastový, barvy šedé, opálový kryt, distribuce světla symetrická, rozměry 1275 x 135 x 100 mm</t>
  </si>
  <si>
    <t>-1814455152</t>
  </si>
  <si>
    <t>SPMN3000KN4/E37</t>
  </si>
  <si>
    <t>Typ svítidla B - svítidlo LED vestavné kruhové, nestmívatelné, 1x28W, ocelový korpus, barvy bílé, strukturovaný plastový kryt, IP54, 3000lm, 4000K, CRI 80-89, extrémní širokozářič &gt;80°, distribuce světla symetrické, rozměry Ø390 x 90 mm</t>
  </si>
  <si>
    <t>-1119624368</t>
  </si>
  <si>
    <t>LAB4000A4KN600N</t>
  </si>
  <si>
    <t>Typ svítidla C - svítidlo LED vestavné čtverec, nestmívatelné, 1x32W, zdroj 350mA, ocelový korpus, barvy bílé, kryt strukturovaný plast, IP65, 3500lm, 4000K, CRI 90-100, extrémní širokozářič &gt;80°, distribuce světla symetrické, rozměry 596 x 596 x 85 mm</t>
  </si>
  <si>
    <t>-1080447727</t>
  </si>
  <si>
    <t>741.5</t>
  </si>
  <si>
    <t>Spínače,zásuvky a vidlice</t>
  </si>
  <si>
    <t>3903N-C06541B</t>
  </si>
  <si>
    <t>KRABICE NAST.45X45 IP44     V+</t>
  </si>
  <si>
    <t>-2005934594</t>
  </si>
  <si>
    <t>3558N-C01510B</t>
  </si>
  <si>
    <t>SPINAC C.1 IP44 BILA  VARIANT+</t>
  </si>
  <si>
    <t>1021708164</t>
  </si>
  <si>
    <t>136811-1</t>
  </si>
  <si>
    <t>ZASUVKA 22,5X45 SE ZACLONKOU</t>
  </si>
  <si>
    <t>1037919911</t>
  </si>
  <si>
    <t>5519A-A02357B</t>
  </si>
  <si>
    <t>ZASUVKA 1NAS. BEZS. S CLON. TA</t>
  </si>
  <si>
    <t>1652612748</t>
  </si>
  <si>
    <t>R304373</t>
  </si>
  <si>
    <t>KONEKTOR CAT.6 STINEN.</t>
  </si>
  <si>
    <t>-1801653364</t>
  </si>
  <si>
    <t>3558N-C06510B</t>
  </si>
  <si>
    <t>PREPINAC RAZ.6 IP 44 BILA   V+</t>
  </si>
  <si>
    <t>-202626133</t>
  </si>
  <si>
    <t>5599A-A02357B</t>
  </si>
  <si>
    <t>ZASUVKA BILA S PREP.OCHRANOU</t>
  </si>
  <si>
    <t>1925787381</t>
  </si>
  <si>
    <t>6899-0-2305</t>
  </si>
  <si>
    <t>KRABICE PRO SNIMAC BUSCH-W</t>
  </si>
  <si>
    <t>1137215720</t>
  </si>
  <si>
    <t>3558N-C86510B</t>
  </si>
  <si>
    <t>OVLADAC PREP.RAZ.6/0 IP44   V+</t>
  </si>
  <si>
    <t>246031990</t>
  </si>
  <si>
    <t>3558N-C52510B</t>
  </si>
  <si>
    <t>PREPINAC RAZ.6+6 IP 44 BILA V+</t>
  </si>
  <si>
    <t>-1292714803</t>
  </si>
  <si>
    <t>5518N-C02510B</t>
  </si>
  <si>
    <t>ZASUVKA S VICKEM BILA IP44  V+</t>
  </si>
  <si>
    <t>155000191</t>
  </si>
  <si>
    <t>5014A-B1018</t>
  </si>
  <si>
    <t>MASKA 2-NASOBNA</t>
  </si>
  <si>
    <t>-883157661</t>
  </si>
  <si>
    <t>3901A-B10B</t>
  </si>
  <si>
    <t>RAMECEK 1NASOBNY BILA       TA</t>
  </si>
  <si>
    <t>-15277512</t>
  </si>
  <si>
    <t>3559-A01345</t>
  </si>
  <si>
    <t>SPINAC C.1 BEZSROUBOVY</t>
  </si>
  <si>
    <t>1228167879</t>
  </si>
  <si>
    <t>5014A-A100B</t>
  </si>
  <si>
    <t>ZASUVKA DATOVA BILA         TA</t>
  </si>
  <si>
    <t>-714546429</t>
  </si>
  <si>
    <t>3558A-A651B</t>
  </si>
  <si>
    <t>KOLEBKA JEDNOD. BILA        TA</t>
  </si>
  <si>
    <t>-1499459896</t>
  </si>
  <si>
    <t>3558A-A652B</t>
  </si>
  <si>
    <t>KOLEBKA DELENA  BILA        TA</t>
  </si>
  <si>
    <t>-943031477</t>
  </si>
  <si>
    <t>3559-A05345</t>
  </si>
  <si>
    <t>SPINAC C.5 BEZSROUBOVY</t>
  </si>
  <si>
    <t>-1522596874</t>
  </si>
  <si>
    <t>3559-A91345</t>
  </si>
  <si>
    <t>SPINAC C.1/0SO BEZSROUBOVY</t>
  </si>
  <si>
    <t>198487262</t>
  </si>
  <si>
    <t>D1960933</t>
  </si>
  <si>
    <t>ZASUVKA 416RS6 16A,5P.,415V</t>
  </si>
  <si>
    <t>937458441</t>
  </si>
  <si>
    <t>3559-A52345</t>
  </si>
  <si>
    <t>SPINAC C.5B BEZSROUBOVY (6+6)</t>
  </si>
  <si>
    <t>2018962533</t>
  </si>
  <si>
    <t>3559-A06345</t>
  </si>
  <si>
    <t>SPINAC C.6 BEZSROUBOVY</t>
  </si>
  <si>
    <t>-1935764222</t>
  </si>
  <si>
    <t>3559-A07345</t>
  </si>
  <si>
    <t>SPINAC C.7 BEZSROUBOVY</t>
  </si>
  <si>
    <t>1476186919</t>
  </si>
  <si>
    <t>6800-0-2519</t>
  </si>
  <si>
    <t>Snímač pohybu Busch-Wächter® BasicLINE Corridor</t>
  </si>
  <si>
    <t>-93053807</t>
  </si>
  <si>
    <t>741.6</t>
  </si>
  <si>
    <t>Strukturovaná kabeláž</t>
  </si>
  <si>
    <t>DSK000178125</t>
  </si>
  <si>
    <t>19"vyvazovací panel 1U 5x plastová úchytka</t>
  </si>
  <si>
    <t>-490461531</t>
  </si>
  <si>
    <t>DSK000178165</t>
  </si>
  <si>
    <t>Záslepka 1U</t>
  </si>
  <si>
    <t>-1875525230</t>
  </si>
  <si>
    <t>DSK000181280</t>
  </si>
  <si>
    <t>Napájecí panel ACAR 5x 230 V, 50 Hz s přepěťovou ochranou</t>
  </si>
  <si>
    <t>-1682912465</t>
  </si>
  <si>
    <t>DSK000176430</t>
  </si>
  <si>
    <t>Patch Panel 24 port FTP Cat.6 1U</t>
  </si>
  <si>
    <t>2034253128</t>
  </si>
  <si>
    <t>DSK000177165</t>
  </si>
  <si>
    <t>19" nástěnný dvoudílný rozvaděč 15U/600/600</t>
  </si>
  <si>
    <t>1787905776</t>
  </si>
  <si>
    <t>DSK000178030</t>
  </si>
  <si>
    <t>Polička pevná s perforací 1U/350mm, černá</t>
  </si>
  <si>
    <t>-730591838</t>
  </si>
  <si>
    <t>741.7</t>
  </si>
  <si>
    <t>Rozváděče,skříně a příslušenství</t>
  </si>
  <si>
    <t>231273</t>
  </si>
  <si>
    <t>OCHRANA TLACITKA M22-XGPV</t>
  </si>
  <si>
    <t>-1470182694</t>
  </si>
  <si>
    <t>V410</t>
  </si>
  <si>
    <t>SKRIN ZASUVKOVA ZSF20200000.1 /3958</t>
  </si>
  <si>
    <t>-379053116</t>
  </si>
  <si>
    <t>216524</t>
  </si>
  <si>
    <t>OVLADAC M22-PV/KC02/IY</t>
  </si>
  <si>
    <t>-1686908611</t>
  </si>
  <si>
    <t>201</t>
  </si>
  <si>
    <t>E000000000019</t>
  </si>
  <si>
    <t>Rozváděč RMS dle PD</t>
  </si>
  <si>
    <t>394325708</t>
  </si>
  <si>
    <t>GW42201</t>
  </si>
  <si>
    <t>SKRIN NOUZ.VYP. 1NA+1NC IP55</t>
  </si>
  <si>
    <t>115097764</t>
  </si>
  <si>
    <t>741.8</t>
  </si>
  <si>
    <t>El. přístroje a příslušenství</t>
  </si>
  <si>
    <t>203</t>
  </si>
  <si>
    <t>KEM425U</t>
  </si>
  <si>
    <t>SPINAC KEM 425U</t>
  </si>
  <si>
    <t>-1867031577</t>
  </si>
  <si>
    <t>CZ-275A</t>
  </si>
  <si>
    <t>SVODIC CZ-275A</t>
  </si>
  <si>
    <t>1199798007</t>
  </si>
  <si>
    <t>205</t>
  </si>
  <si>
    <t>8,59519E12</t>
  </si>
  <si>
    <t>RELE MULTIFUNKCNI SMR-T SUPER</t>
  </si>
  <si>
    <t>-1774622041</t>
  </si>
  <si>
    <t>741.9</t>
  </si>
  <si>
    <t>Ocelové konstrukce a kabelové rošty</t>
  </si>
  <si>
    <t>VL000059</t>
  </si>
  <si>
    <t>Ocel profilová pozinkovaná všeobecně</t>
  </si>
  <si>
    <t>1124009511</t>
  </si>
  <si>
    <t>741.1</t>
  </si>
  <si>
    <t>Kabely,vodiče a příslušenství</t>
  </si>
  <si>
    <t>207</t>
  </si>
  <si>
    <t>E000000089820</t>
  </si>
  <si>
    <t>VODIC H07V-K 95 ZZL</t>
  </si>
  <si>
    <t>1203766466</t>
  </si>
  <si>
    <t>H07V-K25ZZL</t>
  </si>
  <si>
    <t>VODIC H07V-K 25 ZELENOZLUTY</t>
  </si>
  <si>
    <t>-840990824</t>
  </si>
  <si>
    <t>209</t>
  </si>
  <si>
    <t>H07V-K10ZZL</t>
  </si>
  <si>
    <t>VODIC H07V-K 10 ZELENOZLUTY</t>
  </si>
  <si>
    <t>1130535312</t>
  </si>
  <si>
    <t>H07V-U6ZZL</t>
  </si>
  <si>
    <t>VODIC H07V-U 6 ZELENOZLUTY</t>
  </si>
  <si>
    <t>928418927</t>
  </si>
  <si>
    <t>211</t>
  </si>
  <si>
    <t>AYKY-J4X95</t>
  </si>
  <si>
    <t>KABEL AYKY-J 4x95</t>
  </si>
  <si>
    <t>-1190692685</t>
  </si>
  <si>
    <t>PRAFLADUR-PH120</t>
  </si>
  <si>
    <t>KABEL PRAFLADUR-PH120-O 3x1,5</t>
  </si>
  <si>
    <t>903698621</t>
  </si>
  <si>
    <t>213</t>
  </si>
  <si>
    <t>SXKD-6-FTP-LSOH</t>
  </si>
  <si>
    <t>KABEL 4x2xAWG23 FTP cat.6  LSOH</t>
  </si>
  <si>
    <t>-795566200</t>
  </si>
  <si>
    <t>CYKY-J3X2,5</t>
  </si>
  <si>
    <t>KABEL CYKY-J 3x2,5</t>
  </si>
  <si>
    <t>759601080</t>
  </si>
  <si>
    <t>215</t>
  </si>
  <si>
    <t>CYKY-J3X1,5</t>
  </si>
  <si>
    <t>KABEL CYKY-J 3x1,5</t>
  </si>
  <si>
    <t>-617584132</t>
  </si>
  <si>
    <t>CYKY-O3X1,5</t>
  </si>
  <si>
    <t>KABEL CYKY-O 3x1,5</t>
  </si>
  <si>
    <t>-1539131158</t>
  </si>
  <si>
    <t>217</t>
  </si>
  <si>
    <t>CYKY-J5X1,5</t>
  </si>
  <si>
    <t>KABEL CYKY-J 5x1,5</t>
  </si>
  <si>
    <t>-2125397609</t>
  </si>
  <si>
    <t>JYTY-O4X1</t>
  </si>
  <si>
    <t>KABEL JYTY-O 4x1</t>
  </si>
  <si>
    <t>-111299451</t>
  </si>
  <si>
    <t>219</t>
  </si>
  <si>
    <t>CYKY-J5X10</t>
  </si>
  <si>
    <t>KABEL CYKY-J 5x10</t>
  </si>
  <si>
    <t>-1056965899</t>
  </si>
  <si>
    <t>CYKY-J5X2,5</t>
  </si>
  <si>
    <t>KABEL CYKY-J 5x2,5</t>
  </si>
  <si>
    <t>1707610024</t>
  </si>
  <si>
    <t>SO 04 - Zdravotechnika</t>
  </si>
  <si>
    <t xml:space="preserve">    6 - Úpravy povrchů vnitřní</t>
  </si>
  <si>
    <t xml:space="preserve">    719 - Demontážní práce</t>
  </si>
  <si>
    <t xml:space="preserve">    799 - Ostatní</t>
  </si>
  <si>
    <t xml:space="preserve">    721 - Vnitřní kanalizace</t>
  </si>
  <si>
    <t xml:space="preserve">    722 - Vnitřní vodovod</t>
  </si>
  <si>
    <t xml:space="preserve">    725 - Zařizovací předměty</t>
  </si>
  <si>
    <t>131001600T00</t>
  </si>
  <si>
    <t>Odvoz zeminy na skládku</t>
  </si>
  <si>
    <t>-1147701319</t>
  </si>
  <si>
    <t>132201211R00</t>
  </si>
  <si>
    <t xml:space="preserve">Hloubení rýh šířky přes 60 do 200 cm do 100 m3, v hornině 3, hloubení strojně </t>
  </si>
  <si>
    <t>-1812522269</t>
  </si>
  <si>
    <t>133101101R00</t>
  </si>
  <si>
    <t>Hloubení šachet v horninách 1 a 2</t>
  </si>
  <si>
    <t>-455269608</t>
  </si>
  <si>
    <t>161101102R00</t>
  </si>
  <si>
    <t>Svislé přemístění výkopku z horniny 1 až 4, při hloubce výkopu přes 2,5 do 4 m</t>
  </si>
  <si>
    <t>719594840</t>
  </si>
  <si>
    <t>171201201R00</t>
  </si>
  <si>
    <t>Uložení sypaniny na dočasnou skládku tak, že na 1 m2 plochy připadá přes 2 m3 výkopku nebo ornice</t>
  </si>
  <si>
    <t>2063553499</t>
  </si>
  <si>
    <t>174101101R00</t>
  </si>
  <si>
    <t>Zásyp sypaninou se zhutněním jam, šachet, rýh nebo kolem objektů v těchto vykopávkách</t>
  </si>
  <si>
    <t>-1327495356</t>
  </si>
  <si>
    <t>199000005R00</t>
  </si>
  <si>
    <t>Poplatky za skládku zeminy 1- 4, skupina 17 05 04 z Katalogu odpadů</t>
  </si>
  <si>
    <t>-1470331781</t>
  </si>
  <si>
    <t>58337320R</t>
  </si>
  <si>
    <t>štěrkopísek frakce 0,0 až 8,0 mm; třída C</t>
  </si>
  <si>
    <t>-2052627668</t>
  </si>
  <si>
    <t>58337332R</t>
  </si>
  <si>
    <t>štěrkopísek frakce 0,0 až 22,0 mm; třída C</t>
  </si>
  <si>
    <t>-1440271206</t>
  </si>
  <si>
    <t>Úpravy povrchů vnitřní</t>
  </si>
  <si>
    <t>612403386R00</t>
  </si>
  <si>
    <t>Hrubá výplň rýh ve stěnách, jakoukoliv maltou maltou ze suchých směsí</t>
  </si>
  <si>
    <t>1011443635</t>
  </si>
  <si>
    <t>612403387R00</t>
  </si>
  <si>
    <t>-866711658</t>
  </si>
  <si>
    <t>719</t>
  </si>
  <si>
    <t>Demontážní práce</t>
  </si>
  <si>
    <t>721171808R00</t>
  </si>
  <si>
    <t>Demontáž potrubí z novodurových trub přes D 75 mm do D 114 mm, odpadního nebo připojovacího</t>
  </si>
  <si>
    <t>1685479551</t>
  </si>
  <si>
    <t>722130802R00</t>
  </si>
  <si>
    <t>Demontáž potrubí z ocelových trubek závitových přes DN 25 do DN 40</t>
  </si>
  <si>
    <t>-532279258</t>
  </si>
  <si>
    <t>725110810T00</t>
  </si>
  <si>
    <t>Demontáž zařizovacích předmětů</t>
  </si>
  <si>
    <t>-372733693</t>
  </si>
  <si>
    <t>957T00</t>
  </si>
  <si>
    <t>hod</t>
  </si>
  <si>
    <t>-1428047555</t>
  </si>
  <si>
    <t>970031100R00</t>
  </si>
  <si>
    <t>Jádrové vrtání, kruhové prostupy v cihelném zdivu jádrové vrtání, do D 100 mm</t>
  </si>
  <si>
    <t>260923759</t>
  </si>
  <si>
    <t>974031142R00</t>
  </si>
  <si>
    <t>Vysekání rýh v jakémkoliv zdivu cihelném v ploše, do hloubky 70mm a šířky do 70mm</t>
  </si>
  <si>
    <t>488063211</t>
  </si>
  <si>
    <t>974031154R00</t>
  </si>
  <si>
    <t>Vysekání rýh v jakémkoliv zdivu cihelném v ploše,do hloubky 100mm a šiřky 150mm</t>
  </si>
  <si>
    <t>38085314</t>
  </si>
  <si>
    <t>799</t>
  </si>
  <si>
    <t>Ostatní</t>
  </si>
  <si>
    <t>911T00</t>
  </si>
  <si>
    <t>Tlaková zkouška kanalizace</t>
  </si>
  <si>
    <t>-1514993826</t>
  </si>
  <si>
    <t>912T00</t>
  </si>
  <si>
    <t>Tlaková zkouška vodovodu</t>
  </si>
  <si>
    <t>-814190502</t>
  </si>
  <si>
    <t>915T00</t>
  </si>
  <si>
    <t>Proplach a desinfekce potrubí</t>
  </si>
  <si>
    <t>819803728</t>
  </si>
  <si>
    <t>935T00</t>
  </si>
  <si>
    <t>Revize hydrantu</t>
  </si>
  <si>
    <t>-641227984</t>
  </si>
  <si>
    <t>960T00</t>
  </si>
  <si>
    <t>Likvidace odpadu - kontejner vč. odvozu na skládku a uhrazení poplatku za uložení odpadu</t>
  </si>
  <si>
    <t>-2039220990</t>
  </si>
  <si>
    <t>9630T00</t>
  </si>
  <si>
    <t>Třídění odpadu</t>
  </si>
  <si>
    <t>-1281752970</t>
  </si>
  <si>
    <t>980T00</t>
  </si>
  <si>
    <t>Rozbor vody</t>
  </si>
  <si>
    <t>-1300541694</t>
  </si>
  <si>
    <t>999T00</t>
  </si>
  <si>
    <t>Nezměřitelné práce</t>
  </si>
  <si>
    <t>-1663145657</t>
  </si>
  <si>
    <t>721</t>
  </si>
  <si>
    <t>Vnitřní kanalizace</t>
  </si>
  <si>
    <t>721170956R00</t>
  </si>
  <si>
    <t>Opravy odpadního potrubí novodurového vsazení odbočky do potrubí hrdlového, D 140 mm</t>
  </si>
  <si>
    <t>1275825338</t>
  </si>
  <si>
    <t>721170966R00</t>
  </si>
  <si>
    <t>Opravy odpadního potrubí novodurového propojení dosavadního potrubí PVC, D 140 mm</t>
  </si>
  <si>
    <t>-722219952</t>
  </si>
  <si>
    <t>721170967R00</t>
  </si>
  <si>
    <t>Opravy odpadního potrubí novodurového propojení dosavadního potrubí PVC, D 160 mm</t>
  </si>
  <si>
    <t>1419613277</t>
  </si>
  <si>
    <t>721176103R00</t>
  </si>
  <si>
    <t>Potrubí HT připojovací vnější průměr D 50 mm, tloušťka stěny 1,8 mm, DN 50</t>
  </si>
  <si>
    <t>1694989401</t>
  </si>
  <si>
    <t>Poznámka k položce:_x000D_
včetně tvarovek, objímek. Bez zednických výpomocí.</t>
  </si>
  <si>
    <t>721176104R00</t>
  </si>
  <si>
    <t>Potrubí HT připojovací vnější průměr D 75 mm, tloušťka stěny 1,9 mm, DN 70</t>
  </si>
  <si>
    <t>967072979</t>
  </si>
  <si>
    <t>721176105R00</t>
  </si>
  <si>
    <t>Potrubí HT připojovací vnější průměr D 110 mm, tloušťka stěny 2,7 mm, DN 100</t>
  </si>
  <si>
    <t>1005419814</t>
  </si>
  <si>
    <t>721176222R00</t>
  </si>
  <si>
    <t>Potrubí KG svodné (ležaté) v zemi vnější průměr D 110 mm, tloušťka stěny 3,2 mm, DN 100</t>
  </si>
  <si>
    <t>-59203872</t>
  </si>
  <si>
    <t>721176223R00</t>
  </si>
  <si>
    <t>Potrubí KG svodné (ležaté) v zemi vnější průměr D 125 mm, tloušťka stěny 3,2 mm, DN 125</t>
  </si>
  <si>
    <t>-1426452772</t>
  </si>
  <si>
    <t>721176224R00</t>
  </si>
  <si>
    <t>Potrubí KG svodné (ležaté) v zemi vnější průměr D 160 mm, tloušťka stěny 4,0 mm, DN 150</t>
  </si>
  <si>
    <t>-1964172788</t>
  </si>
  <si>
    <t>721176301T00</t>
  </si>
  <si>
    <t>Chránička KG DN200</t>
  </si>
  <si>
    <t>1555156606</t>
  </si>
  <si>
    <t>721194105R00</t>
  </si>
  <si>
    <t>Zřízení přípojek na potrubí D 50 mm, materiál ve specifikaci</t>
  </si>
  <si>
    <t>324560454</t>
  </si>
  <si>
    <t>Poznámka k položce:_x000D_
vyvedení a upevnění odpadních výpustek,</t>
  </si>
  <si>
    <t>721194107R00</t>
  </si>
  <si>
    <t>Zřízení přípojek na potrubí D 75 mm, materiál ve specifikaci</t>
  </si>
  <si>
    <t>1744667508</t>
  </si>
  <si>
    <t>721194109R00</t>
  </si>
  <si>
    <t>Zřízení přípojek na potrubí D 110  mm, materiál ve specifikaci</t>
  </si>
  <si>
    <t>-985218934</t>
  </si>
  <si>
    <t>721273150R00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</si>
  <si>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</si>
  <si>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-834719230</t>
  </si>
  <si>
    <t>28651840.AR</t>
  </si>
  <si>
    <t>kus čisticí DN 100,0 mm; PVC</t>
  </si>
  <si>
    <t>-2098950022</t>
  </si>
  <si>
    <t>28651842.AR</t>
  </si>
  <si>
    <t>kus čisticí DN 150,0 mm; PVC</t>
  </si>
  <si>
    <t>376595659</t>
  </si>
  <si>
    <t>28654741R</t>
  </si>
  <si>
    <t>sifon kondenzační; PP; DN40 x 5/4" příp. d 12-18mm; odpad vodorovný; vodní zápach. uzávěrka, čisticí vložka, mechanický zápach. uzávěr</t>
  </si>
  <si>
    <t>-1783773935</t>
  </si>
  <si>
    <t>55162518.AR</t>
  </si>
  <si>
    <t>lapač střešních splavenin plast; světlost 110 mm; / 125 mm; protizápachová klapka</t>
  </si>
  <si>
    <t>2057763929</t>
  </si>
  <si>
    <t>55162537.AR</t>
  </si>
  <si>
    <t>hlavice větrací PP; DN 110; příslušenství krycí růžice</t>
  </si>
  <si>
    <t>737595386</t>
  </si>
  <si>
    <t>731100002T00</t>
  </si>
  <si>
    <t>Průchod střechou DN125</t>
  </si>
  <si>
    <t>-1788623751</t>
  </si>
  <si>
    <t>998721201R00</t>
  </si>
  <si>
    <t>Přesun hmot pro vnitřní kanalizaci v objektech výšky do 6 m</t>
  </si>
  <si>
    <t>%</t>
  </si>
  <si>
    <t>130214943</t>
  </si>
  <si>
    <t>722</t>
  </si>
  <si>
    <t>Vnitřní vodovod</t>
  </si>
  <si>
    <t>722130233R00</t>
  </si>
  <si>
    <t>Potrubí z ocelových trubek závitových pozinkovaných DN 25, svařovaných 11 343,  , včetně dodávky materiálu</t>
  </si>
  <si>
    <t>-620673274</t>
  </si>
  <si>
    <t>722130234R00</t>
  </si>
  <si>
    <t>Potrubí z ocelových trubek závitových pozinkovaných DN 32, svařovaných 11 343,  , včetně dodávky materiálu</t>
  </si>
  <si>
    <t>269345448</t>
  </si>
  <si>
    <t>722131934R00</t>
  </si>
  <si>
    <t>Opravy vodovodního potrubí závitového propojení dosavadního potrubí, DN 32</t>
  </si>
  <si>
    <t>1631470427</t>
  </si>
  <si>
    <t>722172500T00</t>
  </si>
  <si>
    <t>Žlab pozink DN20/2m</t>
  </si>
  <si>
    <t>-963333777</t>
  </si>
  <si>
    <t>722172501T00</t>
  </si>
  <si>
    <t>Žlab pozink DN25/2m</t>
  </si>
  <si>
    <t>-593040684</t>
  </si>
  <si>
    <t>722172502T00</t>
  </si>
  <si>
    <t>Žlab pozink DN32/2m</t>
  </si>
  <si>
    <t>-1654706303</t>
  </si>
  <si>
    <t>722172503T00</t>
  </si>
  <si>
    <t>Žlab pozink DN40/2m</t>
  </si>
  <si>
    <t>840115949</t>
  </si>
  <si>
    <t>722178720T00</t>
  </si>
  <si>
    <t>Potrubí vícevrst.vod.PP-RCT S4 SDR 9, PN 22, d20x2,3</t>
  </si>
  <si>
    <t>773489946</t>
  </si>
  <si>
    <t>Poznámka k položce:_x000D_
Potrubí včetně tvarovek a zednických výpomocí.				_x000D_
Včetně pomocného lešení o výšce podlahy do 1900 mm a pro zatížení do 1,5 kPa.</t>
  </si>
  <si>
    <t>722178721T00</t>
  </si>
  <si>
    <t>Potrubí vícevrst.vod.PP-RCT S4 SDR 9, PN 22, d25x2,8</t>
  </si>
  <si>
    <t>-625888509</t>
  </si>
  <si>
    <t>722178722T00</t>
  </si>
  <si>
    <t>Potrubí vícevrst.vod.PP-RCT S4 SDR 9, PN 22, d32x3,6</t>
  </si>
  <si>
    <t>1289029890</t>
  </si>
  <si>
    <t>722178723T00</t>
  </si>
  <si>
    <t>Potrubí vícevrst.vod.PP-RCT S4 SDR 9, PN 22, d40x4,5</t>
  </si>
  <si>
    <t>1981544467</t>
  </si>
  <si>
    <t>722181211RT7</t>
  </si>
  <si>
    <t>Izolace vodovodního potrubí návleková z trubic z pěnového polyetylenu, tloušťka stěny 6 mm, d 22 mm</t>
  </si>
  <si>
    <t>-2144645470</t>
  </si>
  <si>
    <t>722181211RT8</t>
  </si>
  <si>
    <t>Izolace vodovodního potrubí návleková z trubic z pěnového polyetylenu, tloušťka stěny 6 mm, d 25 mm</t>
  </si>
  <si>
    <t>-1077702397</t>
  </si>
  <si>
    <t>722181211RU1</t>
  </si>
  <si>
    <t>Izolace vodovodního potrubí návleková z trubic z pěnového polyetylenu, tloušťka stěny 6 mm, d 32 mm</t>
  </si>
  <si>
    <t>57342525</t>
  </si>
  <si>
    <t>722181211RV9</t>
  </si>
  <si>
    <t>Izolace vodovodního potrubí návleková z trubic z pěnového polyetylenu, tloušťka stěny 6 mm, d 40 mm</t>
  </si>
  <si>
    <t>-1296873994</t>
  </si>
  <si>
    <t>722181214RT7</t>
  </si>
  <si>
    <t>Izolace vodovodního potrubí návleková z trubic z pěnového polyetylenu, tloušťka stěny 20 mm, d 22 mm</t>
  </si>
  <si>
    <t>-1291136791</t>
  </si>
  <si>
    <t>722181214RT8</t>
  </si>
  <si>
    <t>Izolace vodovodního potrubí návleková z trubic z pěnového polyetylenu, tloušťka stěny 20 mm, d 25 mm</t>
  </si>
  <si>
    <t>1365216610</t>
  </si>
  <si>
    <t>722224111R00</t>
  </si>
  <si>
    <t>Kohout kulový, vypouštěcí a napouštěcí, vnější závit, mosazný, DN 15, PN 10, včetně dodávky materiálu</t>
  </si>
  <si>
    <t>42777418</t>
  </si>
  <si>
    <t>722224212R00</t>
  </si>
  <si>
    <t>Ventil mrazuvzdorný, DN 20, včetně dodávky</t>
  </si>
  <si>
    <t>-1907031663</t>
  </si>
  <si>
    <t>722237122R00</t>
  </si>
  <si>
    <t>Kohout kulový, mosazný, vnitřní-vnitřní závit, DN 20, PN 42, včetně dodávky materiálu</t>
  </si>
  <si>
    <t>2079190355</t>
  </si>
  <si>
    <t>722237123R00</t>
  </si>
  <si>
    <t>Kohout kulový, mosazný, vnitřní-vnitřní závit, DN 25, PN 35, včetně dodávky materiálu</t>
  </si>
  <si>
    <t>116727245</t>
  </si>
  <si>
    <t>722237134R00</t>
  </si>
  <si>
    <t>Kohout kulový s vypouštěním, mosazný, vnitřní-vnitřní závit, DN 32, PN 35, včetně dodávky materiálu</t>
  </si>
  <si>
    <t>26956000</t>
  </si>
  <si>
    <t>722237623R00</t>
  </si>
  <si>
    <t>Ventil zpětný ventil, vnitřní-vnitřní závit, DN 25, PN 16, mosaz</t>
  </si>
  <si>
    <t>-1203323102</t>
  </si>
  <si>
    <t>722237662R00</t>
  </si>
  <si>
    <t>Klapka vodovodní, zpětná, vodorovná, mosazná, vnitřní-vnitřní závit, DN 20, PN 16, včetně dodávky materiálu</t>
  </si>
  <si>
    <t>2025414568</t>
  </si>
  <si>
    <t>722254201RT3</t>
  </si>
  <si>
    <t>Požární příslušenství hydrantový systém D 25, box s plnými dveřmi, stálotvará hadice, průměr 25/30</t>
  </si>
  <si>
    <t>-1405489085</t>
  </si>
  <si>
    <t>722265113R00</t>
  </si>
  <si>
    <t>Vodoměr domovní, závitový, vícevtokový, mokroběžný, DN 20, pro teplotu vody do 40 °C, montáž horizontálně , jmenovitý průtok 2,5 m3/hod, PN 16, délka 190 mm</t>
  </si>
  <si>
    <t>-549723909</t>
  </si>
  <si>
    <t>733113114R00</t>
  </si>
  <si>
    <t>Potrubí z trubek závitových příplatek k ceně za zhotovení přípojky z ocelových trubek závitových,  ,  , DN 20</t>
  </si>
  <si>
    <t>1977851305</t>
  </si>
  <si>
    <t>734255125R00</t>
  </si>
  <si>
    <t>Ventil pojistný závitový 6,0 bar, mosazný, DN 20, vnitřní-vnitřní závit, včetně dodávky materiálu</t>
  </si>
  <si>
    <t>-1512715143</t>
  </si>
  <si>
    <t>484673400T</t>
  </si>
  <si>
    <t>Nádoba expanzní Reflex DD 8L</t>
  </si>
  <si>
    <t>1940088036</t>
  </si>
  <si>
    <t>484673498T</t>
  </si>
  <si>
    <t>uzavírací armatura se zajištěním DN20, D+M</t>
  </si>
  <si>
    <t>-67683094</t>
  </si>
  <si>
    <t>734423160T00</t>
  </si>
  <si>
    <t>Tlakoměr 0-16bar</t>
  </si>
  <si>
    <t>-2140933109</t>
  </si>
  <si>
    <t>998722201R00</t>
  </si>
  <si>
    <t>Přesun hmot pro vnitřní vodovod v objektech výšky do 6 m</t>
  </si>
  <si>
    <t>1462729883</t>
  </si>
  <si>
    <t>Zařizovací předměty</t>
  </si>
  <si>
    <t>725014161R00</t>
  </si>
  <si>
    <t>Klozetové mísy závěsné, bilé, hluboké splachování, zadní, včetně sedátka, šířka 360 mm, hloubka 510 mm, výška 400 mm</t>
  </si>
  <si>
    <t>48974982</t>
  </si>
  <si>
    <t>725017161R00</t>
  </si>
  <si>
    <t>Umyvadlo na šrouby, bílé, šířka 500 mm, hloubka 410 mm</t>
  </si>
  <si>
    <t>1704004648</t>
  </si>
  <si>
    <t>725019101R00</t>
  </si>
  <si>
    <t>Výlevka diturvitová s plastovou mřížkou, stojící</t>
  </si>
  <si>
    <t>799042949</t>
  </si>
  <si>
    <t>725111270T00</t>
  </si>
  <si>
    <t>Nádrž splachovací Alcaplast A93</t>
  </si>
  <si>
    <t>75021567</t>
  </si>
  <si>
    <t>725119306R00</t>
  </si>
  <si>
    <t>Klozetové mísy montáž  závěsné</t>
  </si>
  <si>
    <t>282419438</t>
  </si>
  <si>
    <t>725119402R00</t>
  </si>
  <si>
    <t>Doplňky Montáž doplňků zařízení záchodů předstěnový systém do sádrokartonu</t>
  </si>
  <si>
    <t>1419842322</t>
  </si>
  <si>
    <t>725122231R00</t>
  </si>
  <si>
    <t>Pisoár diturvit, bílý, s radarovým splachovačem</t>
  </si>
  <si>
    <t>1738456735</t>
  </si>
  <si>
    <t>725139101R00</t>
  </si>
  <si>
    <t>Montáž pisoárových stání ostatních</t>
  </si>
  <si>
    <t>1400180975</t>
  </si>
  <si>
    <t>725219401R00</t>
  </si>
  <si>
    <t>Umyvadlo montáž na šrouby do zdiva</t>
  </si>
  <si>
    <t>664941009</t>
  </si>
  <si>
    <t>725339101R00</t>
  </si>
  <si>
    <t>Montáž výlevky diturvitové, bez nádrže a armatur</t>
  </si>
  <si>
    <t>-1091720336</t>
  </si>
  <si>
    <t>725534150T00</t>
  </si>
  <si>
    <t>Ohřívač elektr. Dražice HA-DRT 3,5kW</t>
  </si>
  <si>
    <t>-2135646644</t>
  </si>
  <si>
    <t>725534225R00</t>
  </si>
  <si>
    <t>Elektrický ohřívač vody zásobníkový tlakový, závěsný svislý, objem 125 l, příkon 2,0 kW, IP 45, včetně dodávky materiálu</t>
  </si>
  <si>
    <t>-846191187</t>
  </si>
  <si>
    <t>725539103R00</t>
  </si>
  <si>
    <t>Montáž elektrického ohřívače objem 125l</t>
  </si>
  <si>
    <t>-1386298492</t>
  </si>
  <si>
    <t>725539110T00</t>
  </si>
  <si>
    <t>Montáž elektr.ohřívačů</t>
  </si>
  <si>
    <t>-761452068</t>
  </si>
  <si>
    <t>Poznámka k položce:_x000D_
Včetně upevnění zásobníků na příčky tl. 15 cm, na zdi a na nosné konstrukce.</t>
  </si>
  <si>
    <t>725823060T00</t>
  </si>
  <si>
    <t>Ventil rohový schell 1/2" , D+M</t>
  </si>
  <si>
    <t>763080525</t>
  </si>
  <si>
    <t>725823121RT1</t>
  </si>
  <si>
    <t>Baterie umyvadlové a dřezové umyvadlová, stojánková, ruční ovládání s otvíráním odpadu, standardní, včetně dodávky materiálu</t>
  </si>
  <si>
    <t>-2055264817</t>
  </si>
  <si>
    <t>725825114RT1</t>
  </si>
  <si>
    <t>Baterie umyvadlové a dřezové dřezová, nástěnná, ruční ovládání, standardní, včetně dodávky materiálu</t>
  </si>
  <si>
    <t>475430105</t>
  </si>
  <si>
    <t>725860182R00</t>
  </si>
  <si>
    <t>Zápachová uzávěrka (sifon) pro zařizovací předměty D 40/50 mm; podomítková, pro pračky/myčky; PE; příslušenství přip. koleno, krycí deska nerez, montážní kryt, nástěnka mosaz, montážní deska, včetně dodávky materiálu</t>
  </si>
  <si>
    <t>-1897131836</t>
  </si>
  <si>
    <t>725860372T00</t>
  </si>
  <si>
    <t>Sifon umyvadlový A400 chrom</t>
  </si>
  <si>
    <t>438947754</t>
  </si>
  <si>
    <t>725860376T00</t>
  </si>
  <si>
    <t>umyvadlová výpusť A390 click-clack</t>
  </si>
  <si>
    <t>22408243</t>
  </si>
  <si>
    <t>28696751R</t>
  </si>
  <si>
    <t>systém předstěnový pro WC, stavební výška 112 cm; pro suchou instalaci (do sádrokartonu), pro zazdění mokrým procesem; ovládání zepředu;</t>
  </si>
  <si>
    <t>1827654882</t>
  </si>
  <si>
    <t>28696756R</t>
  </si>
  <si>
    <t>tlačítko ovládací plastové; pro ovládání zepředu; pro 2 množství splachování; ovládací síla do 10,0 N;  barva alpská bílá</t>
  </si>
  <si>
    <t>-390395766</t>
  </si>
  <si>
    <t>55146000R</t>
  </si>
  <si>
    <t>zdroj napájecí 24 V ss; napájení umyv. baterií a sprch max. 2 ventily; napájení splachovačů a pisoárů max. 3 ventily; výkon 25 W</t>
  </si>
  <si>
    <t>1610921408</t>
  </si>
  <si>
    <t>998725201R00</t>
  </si>
  <si>
    <t>Přesun hmot pro zařizovací předměty v objektech výšky do 6 m</t>
  </si>
  <si>
    <t>1420531163</t>
  </si>
  <si>
    <t>767100004T00</t>
  </si>
  <si>
    <t>Konzola nosníková 250mm</t>
  </si>
  <si>
    <t>-1253909170</t>
  </si>
  <si>
    <t>31179105R</t>
  </si>
  <si>
    <t>tyč závitová M8; l = 1 000 mm; mat. ocel 4,8 - DIN 975; povrch bez úpravy</t>
  </si>
  <si>
    <t>1002747037</t>
  </si>
  <si>
    <t>42310113R</t>
  </si>
  <si>
    <t>objímka ocelová použití potrubí měděné, potrubí plastové, potrubí ocelové, potrubí umělohmotné, potrubí skleněné, litinové roury; dvoušroubová; vnější pr.potrubí d = 25-30 mm  3/4"; DN 20,0 mm; galvan.pozink.</t>
  </si>
  <si>
    <t>-808161797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</si>
  <si>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</si>
  <si>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</si>
  <si>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613819062</t>
  </si>
  <si>
    <t>42310115R</t>
  </si>
  <si>
    <t>objímka ocelová použití potrubí měděné, potrubí plastové, potrubí ocelové, potrubí umělohmotné, potrubí skleněné, litinové roury; dvoušroubová; vnější pr.potrubí d = 40-46 mm  1"; DN 32,0 mm; galvan.pozink.</t>
  </si>
  <si>
    <t>788745319</t>
  </si>
  <si>
    <t>42310116R</t>
  </si>
  <si>
    <t>objímka ocelová použití potrubí měděné, potrubí plastové, potrubí ocelové, potrubí umělohmotné, potrubí skleněné, litinové roury; dvoušroubová; vnější pr.potrubí d = 48-53 mm  6/4"; DN 40,0 mm; galvan.pozink.</t>
  </si>
  <si>
    <t>1632801576</t>
  </si>
  <si>
    <t>42310118R</t>
  </si>
  <si>
    <t>objímka ocelová použití potrubí měděné, potrubí plastové, potrubí ocelové, potrubí umělohmotné, potrubí skleněné, litinové roury; dvoušroubová; vnější pr.potrubí d = 60-64 mm  2"; DN 50,0 mm; galvan.pozink.</t>
  </si>
  <si>
    <t>-2068217397</t>
  </si>
  <si>
    <t>42310119R</t>
  </si>
  <si>
    <t>objímka ocelová použití potrubí měděné, potrubí plastové, potrubí ocelové, potrubí umělohmotné, potrubí skleněné, litinové roury; dvoušroubová; vnější pr.potrubí d = 67-71 mm; galvan.pozink.</t>
  </si>
  <si>
    <t>-180265977</t>
  </si>
  <si>
    <t>42310123R</t>
  </si>
  <si>
    <t>objímka ocelová použití potrubí měděné, potrubí plastové, potrubí ocelové, potrubí umělohmotné, potrubí skleněné, litinové roury; dvoušroubová; vnější pr.potrubí d = 95-103 mm; galvan.pozink.</t>
  </si>
  <si>
    <t>1055606881</t>
  </si>
  <si>
    <t>998767201R00</t>
  </si>
  <si>
    <t>Přesun hmot pro kovové stavební doplňk. konstrukce v objektech výšky do 6 m</t>
  </si>
  <si>
    <t>-1358618809</t>
  </si>
  <si>
    <t>SO 05 - Vzduchotechnika</t>
  </si>
  <si>
    <t xml:space="preserve">    751 - Vzduchotechnika</t>
  </si>
  <si>
    <t>751</t>
  </si>
  <si>
    <t>751R01</t>
  </si>
  <si>
    <t xml:space="preserve">Větrací jednotka s rekuperací tepla v plochém podstropním provedení s teplovodním ohříačem, s deskovým rekuperátorem, s filtrem F7 na přívodu a M5 na odvodu, ventilátory s EC motory. Qvp=800m3/h-dpext=350Pa,  Qvo=800m3/h-dpext=350Pa. Tepelná účinnost ZZT </t>
  </si>
  <si>
    <t>-657601454</t>
  </si>
  <si>
    <t>751R02</t>
  </si>
  <si>
    <t>Regulační klapka pro VZT jednotku DN 315</t>
  </si>
  <si>
    <t>-1851268119</t>
  </si>
  <si>
    <t>751R03</t>
  </si>
  <si>
    <t>Vodní ohřívač pro VZT jednotku</t>
  </si>
  <si>
    <t>500172836</t>
  </si>
  <si>
    <t>751R04</t>
  </si>
  <si>
    <t>Směšovaqcí uzel  pro ohřívač včetně oběhového čerpadla a regulační armatury</t>
  </si>
  <si>
    <t>-387543056</t>
  </si>
  <si>
    <t>751R05</t>
  </si>
  <si>
    <t>Sifon odvodu kondenzátu kuličkový</t>
  </si>
  <si>
    <t>1282585750</t>
  </si>
  <si>
    <t>751R06</t>
  </si>
  <si>
    <t>TD 350/125 SILENT T IP44 ultra tichý ventilátor s doběhem</t>
  </si>
  <si>
    <t>1411610848</t>
  </si>
  <si>
    <t>751R07</t>
  </si>
  <si>
    <t xml:space="preserve">Hliníková protidešťová žaluzie 355 × 355 mm, Av = 0,07 m²
</t>
  </si>
  <si>
    <t>1099517241</t>
  </si>
  <si>
    <t>751R08</t>
  </si>
  <si>
    <t>Přívodní/odvodní stropní difuzor s nastavitelnou výfukovou štěrbinou, vč. montážního rámečku</t>
  </si>
  <si>
    <t>1279320588</t>
  </si>
  <si>
    <t>751R09</t>
  </si>
  <si>
    <t>1187101246</t>
  </si>
  <si>
    <t>751R10</t>
  </si>
  <si>
    <t>Regulační klapka do kruhového potrubí s ručním ovládáním</t>
  </si>
  <si>
    <t>1166016940</t>
  </si>
  <si>
    <t>751R11</t>
  </si>
  <si>
    <t>-1608636325</t>
  </si>
  <si>
    <t>751R12</t>
  </si>
  <si>
    <t>Kruhový tlumič hluku - připojení Ø250, délka 600 mm</t>
  </si>
  <si>
    <t>1211520485</t>
  </si>
  <si>
    <t>751R13</t>
  </si>
  <si>
    <t>SPIRO POTRUBÍ Ø100 - S PODÍLEM TVAROVEK 30 % Zaklikávací systém SAFE spojovaný bez použití samořezných šroubů. Třída těsnosti D"</t>
  </si>
  <si>
    <t>bm</t>
  </si>
  <si>
    <t>407196317</t>
  </si>
  <si>
    <t>751R14</t>
  </si>
  <si>
    <t>SPIRO POTRUBÍ Ø125 - S PODÍLEM TVAROVEK 30 % Zaklikávací systém SAFE spojovaný bez použití samořezných šroubů. Třída těsnosti D"</t>
  </si>
  <si>
    <t>289337746</t>
  </si>
  <si>
    <t>751R15</t>
  </si>
  <si>
    <t>SPIRO POTRUBÍ Ø160 - S PODÍLEM TVAROVEK 30 % Zaklikávací systém SAFE spojovaný bez použití samořezných šroubů. Třída těsnosti D"</t>
  </si>
  <si>
    <t>980289667</t>
  </si>
  <si>
    <t>751R16</t>
  </si>
  <si>
    <t>SPIRO POTRUBÍ Ø200 - S PODÍLEM TVAROVEK 30 % Zaklikávací systém SAFE spojovaný bez použití samořezných šroubů. Třída těsnosti D"</t>
  </si>
  <si>
    <t>-1984920955</t>
  </si>
  <si>
    <t>751R17</t>
  </si>
  <si>
    <t>SPIRO POTRUBÍ Ø250 - S PODÍLEM TVAROVEK 30 % Zaklikávací systém SAFE spojovaný bez použití samořezných šroubů. Třída těsnosti D"</t>
  </si>
  <si>
    <t>-1078966764</t>
  </si>
  <si>
    <t>751R18</t>
  </si>
  <si>
    <t>Tvarovka do délky hrany 0 ÷ 500 mm, tl. plechu 0.6 mm, prolis Zet</t>
  </si>
  <si>
    <t>-1222721638</t>
  </si>
  <si>
    <t>751R19</t>
  </si>
  <si>
    <t>SEMIFLEX 100/3 STANDARD ohebná Al hadice (3 m)</t>
  </si>
  <si>
    <t>bal</t>
  </si>
  <si>
    <t>1471215427</t>
  </si>
  <si>
    <t>751R20</t>
  </si>
  <si>
    <t>Izolaci tvoří hydrofobizované lamely z kamenné vlny. Lamely jsou jednostranně nalepeny na nosnou podložku, kterou tvoří hliníková fólie vyztužená skelnou mřížkou (ALS), na druhé straně jsou opatřeny plnoplošně samolepicí vrstvou zakrytou separační snímací</t>
  </si>
  <si>
    <t>-1578860410</t>
  </si>
  <si>
    <t>751R21</t>
  </si>
  <si>
    <t>Hliníková páska pro lepení PAROC izolací, samolepící, 75mmx100m</t>
  </si>
  <si>
    <t>role</t>
  </si>
  <si>
    <t>999146679</t>
  </si>
  <si>
    <t>751R22</t>
  </si>
  <si>
    <t>Hliníkové lešení INSTANT SPAN 304 N
výška věže 4 m | šířka věže 75 cm | délka věže 250 cm</t>
  </si>
  <si>
    <t>den</t>
  </si>
  <si>
    <t>-1107127324</t>
  </si>
  <si>
    <t>751R23</t>
  </si>
  <si>
    <t>Montáž a oživení podstropní pasivní rekuperační jednotky</t>
  </si>
  <si>
    <t>-888563533</t>
  </si>
  <si>
    <t>751R24</t>
  </si>
  <si>
    <t>Montáž vzduchotechnických rozvodů, izolatérské práce</t>
  </si>
  <si>
    <t>-268244363</t>
  </si>
  <si>
    <t>751R25</t>
  </si>
  <si>
    <t>Vodoinstalaterské práce - pasivní rekuperace</t>
  </si>
  <si>
    <t>98444509</t>
  </si>
  <si>
    <t>751R26</t>
  </si>
  <si>
    <t>Závěsový, spojovací a těsnící materiál</t>
  </si>
  <si>
    <t>2126719070</t>
  </si>
  <si>
    <t>751R27</t>
  </si>
  <si>
    <t>Přeprava osob a materiálu, nákladní auto</t>
  </si>
  <si>
    <t>-1756504694</t>
  </si>
  <si>
    <t>751R28</t>
  </si>
  <si>
    <t>Přeprava osob a materiálu, osobní auto</t>
  </si>
  <si>
    <t>-2051409068</t>
  </si>
  <si>
    <t>751R29</t>
  </si>
  <si>
    <t>Zaregulování a předání díla
- protokol o zaregulování
- návody k instalovaným zařízením</t>
  </si>
  <si>
    <t>-116171564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</si>
</sst>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143003" TargetMode="External"/><Relationship Id="rId117" Type="http://schemas.openxmlformats.org/officeDocument/2006/relationships/hyperlink" Target="https://podminky.urs.cz/item/CS_URS_2022_02/771121011" TargetMode="External"/><Relationship Id="rId21" Type="http://schemas.openxmlformats.org/officeDocument/2006/relationships/hyperlink" Target="https://podminky.urs.cz/item/CS_URS_2022_02/612321141" TargetMode="External"/><Relationship Id="rId42" Type="http://schemas.openxmlformats.org/officeDocument/2006/relationships/hyperlink" Target="https://podminky.urs.cz/item/CS_URS_2022_02/642944121" TargetMode="External"/><Relationship Id="rId47" Type="http://schemas.openxmlformats.org/officeDocument/2006/relationships/hyperlink" Target="https://podminky.urs.cz/item/CS_URS_2022_02/949101111" TargetMode="External"/><Relationship Id="rId63" Type="http://schemas.openxmlformats.org/officeDocument/2006/relationships/hyperlink" Target="https://podminky.urs.cz/item/CS_URS_2022_02/997013811" TargetMode="External"/><Relationship Id="rId68" Type="http://schemas.openxmlformats.org/officeDocument/2006/relationships/hyperlink" Target="https://podminky.urs.cz/item/CS_URS_2022_02/998711101" TargetMode="External"/><Relationship Id="rId84" Type="http://schemas.openxmlformats.org/officeDocument/2006/relationships/hyperlink" Target="https://podminky.urs.cz/item/CS_URS_2023_01/762395000" TargetMode="External"/><Relationship Id="rId89" Type="http://schemas.openxmlformats.org/officeDocument/2006/relationships/hyperlink" Target="https://podminky.urs.cz/item/CS_URS_2022_02/764214607" TargetMode="External"/><Relationship Id="rId112" Type="http://schemas.openxmlformats.org/officeDocument/2006/relationships/hyperlink" Target="https://podminky.urs.cz/item/CS_URS_2022_02/766694112" TargetMode="External"/><Relationship Id="rId133" Type="http://schemas.openxmlformats.org/officeDocument/2006/relationships/hyperlink" Target="https://podminky.urs.cz/item/CS_URS_2022_02/781495153" TargetMode="External"/><Relationship Id="rId138" Type="http://schemas.openxmlformats.org/officeDocument/2006/relationships/hyperlink" Target="https://podminky.urs.cz/item/CS_URS_2022_02/784171111" TargetMode="External"/><Relationship Id="rId16" Type="http://schemas.openxmlformats.org/officeDocument/2006/relationships/hyperlink" Target="https://podminky.urs.cz/item/CS_URS_2022_02/342244251" TargetMode="External"/><Relationship Id="rId107" Type="http://schemas.openxmlformats.org/officeDocument/2006/relationships/hyperlink" Target="https://podminky.urs.cz/item/CS_URS_2022_02/766660728" TargetMode="External"/><Relationship Id="rId11" Type="http://schemas.openxmlformats.org/officeDocument/2006/relationships/hyperlink" Target="https://podminky.urs.cz/item/CS_URS_2022_02/317121351" TargetMode="External"/><Relationship Id="rId32" Type="http://schemas.openxmlformats.org/officeDocument/2006/relationships/hyperlink" Target="https://podminky.urs.cz/item/CS_URS_2022_02/622251101" TargetMode="External"/><Relationship Id="rId37" Type="http://schemas.openxmlformats.org/officeDocument/2006/relationships/hyperlink" Target="https://podminky.urs.cz/item/CS_URS_2022_02/629991011" TargetMode="External"/><Relationship Id="rId53" Type="http://schemas.openxmlformats.org/officeDocument/2006/relationships/hyperlink" Target="https://podminky.urs.cz/item/CS_URS_2022_02/968062455" TargetMode="External"/><Relationship Id="rId58" Type="http://schemas.openxmlformats.org/officeDocument/2006/relationships/hyperlink" Target="https://podminky.urs.cz/item/CS_URS_2022_02/974031165" TargetMode="External"/><Relationship Id="rId74" Type="http://schemas.openxmlformats.org/officeDocument/2006/relationships/hyperlink" Target="https://podminky.urs.cz/item/CS_URS_2022_02/713141136" TargetMode="External"/><Relationship Id="rId79" Type="http://schemas.openxmlformats.org/officeDocument/2006/relationships/hyperlink" Target="https://podminky.urs.cz/item/CS_URS_2022_02/725331111" TargetMode="External"/><Relationship Id="rId102" Type="http://schemas.openxmlformats.org/officeDocument/2006/relationships/hyperlink" Target="https://podminky.urs.cz/item/CS_URS_2022_02/766660002" TargetMode="External"/><Relationship Id="rId123" Type="http://schemas.openxmlformats.org/officeDocument/2006/relationships/hyperlink" Target="https://podminky.urs.cz/item/CS_URS_2022_02/771591117" TargetMode="External"/><Relationship Id="rId128" Type="http://schemas.openxmlformats.org/officeDocument/2006/relationships/hyperlink" Target="https://podminky.urs.cz/item/CS_URS_2022_02/781474154" TargetMode="External"/><Relationship Id="rId5" Type="http://schemas.openxmlformats.org/officeDocument/2006/relationships/hyperlink" Target="https://podminky.urs.cz/item/CS_URS_2022_02/275313611" TargetMode="External"/><Relationship Id="rId90" Type="http://schemas.openxmlformats.org/officeDocument/2006/relationships/hyperlink" Target="https://podminky.urs.cz/item/CS_URS_2022_02/764215646" TargetMode="External"/><Relationship Id="rId95" Type="http://schemas.openxmlformats.org/officeDocument/2006/relationships/hyperlink" Target="https://podminky.urs.cz/item/CS_URS_2022_02/764311603" TargetMode="External"/><Relationship Id="rId22" Type="http://schemas.openxmlformats.org/officeDocument/2006/relationships/hyperlink" Target="https://podminky.urs.cz/item/CS_URS_2022_02/612324111" TargetMode="External"/><Relationship Id="rId27" Type="http://schemas.openxmlformats.org/officeDocument/2006/relationships/hyperlink" Target="https://podminky.urs.cz/item/CS_URS_2022_02/622143004" TargetMode="External"/><Relationship Id="rId43" Type="http://schemas.openxmlformats.org/officeDocument/2006/relationships/hyperlink" Target="https://podminky.urs.cz/item/CS_URS_2022_02/642944221" TargetMode="External"/><Relationship Id="rId48" Type="http://schemas.openxmlformats.org/officeDocument/2006/relationships/hyperlink" Target="https://podminky.urs.cz/item/CS_URS_2022_02/962031132" TargetMode="External"/><Relationship Id="rId64" Type="http://schemas.openxmlformats.org/officeDocument/2006/relationships/hyperlink" Target="https://podminky.urs.cz/item/CS_URS_2022_02/997013869" TargetMode="External"/><Relationship Id="rId69" Type="http://schemas.openxmlformats.org/officeDocument/2006/relationships/hyperlink" Target="https://podminky.urs.cz/item/CS_URS_2023_01/712311101" TargetMode="External"/><Relationship Id="rId113" Type="http://schemas.openxmlformats.org/officeDocument/2006/relationships/hyperlink" Target="https://podminky.urs.cz/item/CS_URS_2022_02/998766101" TargetMode="External"/><Relationship Id="rId118" Type="http://schemas.openxmlformats.org/officeDocument/2006/relationships/hyperlink" Target="https://podminky.urs.cz/item/CS_URS_2022_02/771474113" TargetMode="External"/><Relationship Id="rId134" Type="http://schemas.openxmlformats.org/officeDocument/2006/relationships/hyperlink" Target="https://podminky.urs.cz/item/CS_URS_2022_02/781495211" TargetMode="External"/><Relationship Id="rId139" Type="http://schemas.openxmlformats.org/officeDocument/2006/relationships/hyperlink" Target="https://podminky.urs.cz/item/CS_URS_2022_02/784181121" TargetMode="External"/><Relationship Id="rId8" Type="http://schemas.openxmlformats.org/officeDocument/2006/relationships/hyperlink" Target="https://podminky.urs.cz/item/CS_URS_2022_02/310231055" TargetMode="External"/><Relationship Id="rId51" Type="http://schemas.openxmlformats.org/officeDocument/2006/relationships/hyperlink" Target="https://podminky.urs.cz/item/CS_URS_2022_02/968062355" TargetMode="External"/><Relationship Id="rId72" Type="http://schemas.openxmlformats.org/officeDocument/2006/relationships/hyperlink" Target="https://podminky.urs.cz/item/CS_URS_2022_02/712771001" TargetMode="External"/><Relationship Id="rId80" Type="http://schemas.openxmlformats.org/officeDocument/2006/relationships/hyperlink" Target="https://podminky.urs.cz/item/CS_URS_2022_02/725822611" TargetMode="External"/><Relationship Id="rId85" Type="http://schemas.openxmlformats.org/officeDocument/2006/relationships/hyperlink" Target="https://podminky.urs.cz/item/CS_URS_2023_01/998762101" TargetMode="External"/><Relationship Id="rId93" Type="http://schemas.openxmlformats.org/officeDocument/2006/relationships/hyperlink" Target="https://podminky.urs.cz/item/CS_URS_2022_02/764218605" TargetMode="External"/><Relationship Id="rId98" Type="http://schemas.openxmlformats.org/officeDocument/2006/relationships/hyperlink" Target="https://podminky.urs.cz/item/CS_URS_2022_02/998765101" TargetMode="External"/><Relationship Id="rId121" Type="http://schemas.openxmlformats.org/officeDocument/2006/relationships/hyperlink" Target="https://podminky.urs.cz/item/CS_URS_2022_02/771591112" TargetMode="External"/><Relationship Id="rId3" Type="http://schemas.openxmlformats.org/officeDocument/2006/relationships/hyperlink" Target="https://podminky.urs.cz/item/CS_URS_2022_02/162751119" TargetMode="External"/><Relationship Id="rId12" Type="http://schemas.openxmlformats.org/officeDocument/2006/relationships/hyperlink" Target="https://podminky.urs.cz/item/CS_URS_2022_02/317168022" TargetMode="External"/><Relationship Id="rId17" Type="http://schemas.openxmlformats.org/officeDocument/2006/relationships/hyperlink" Target="https://podminky.urs.cz/item/CS_URS_2022_02/612131101" TargetMode="External"/><Relationship Id="rId25" Type="http://schemas.openxmlformats.org/officeDocument/2006/relationships/hyperlink" Target="https://podminky.urs.cz/item/CS_URS_2022_02/622142001" TargetMode="External"/><Relationship Id="rId33" Type="http://schemas.openxmlformats.org/officeDocument/2006/relationships/hyperlink" Target="https://podminky.urs.cz/item/CS_URS_2022_02/622251105" TargetMode="External"/><Relationship Id="rId38" Type="http://schemas.openxmlformats.org/officeDocument/2006/relationships/hyperlink" Target="https://podminky.urs.cz/item/CS_URS_2022_02/631311115" TargetMode="External"/><Relationship Id="rId46" Type="http://schemas.openxmlformats.org/officeDocument/2006/relationships/hyperlink" Target="https://podminky.urs.cz/item/CS_URS_2022_02/941221811" TargetMode="External"/><Relationship Id="rId59" Type="http://schemas.openxmlformats.org/officeDocument/2006/relationships/hyperlink" Target="https://podminky.urs.cz/item/CS_URS_2022_02/978013191" TargetMode="External"/><Relationship Id="rId67" Type="http://schemas.openxmlformats.org/officeDocument/2006/relationships/hyperlink" Target="https://podminky.urs.cz/item/CS_URS_2022_02/711141559" TargetMode="External"/><Relationship Id="rId103" Type="http://schemas.openxmlformats.org/officeDocument/2006/relationships/hyperlink" Target="https://podminky.urs.cz/item/CS_URS_2022_02/766660011" TargetMode="External"/><Relationship Id="rId108" Type="http://schemas.openxmlformats.org/officeDocument/2006/relationships/hyperlink" Target="https://podminky.urs.cz/item/CS_URS_2022_02/766660731" TargetMode="External"/><Relationship Id="rId116" Type="http://schemas.openxmlformats.org/officeDocument/2006/relationships/hyperlink" Target="https://podminky.urs.cz/item/CS_URS_2023_01/767649193" TargetMode="External"/><Relationship Id="rId124" Type="http://schemas.openxmlformats.org/officeDocument/2006/relationships/hyperlink" Target="https://podminky.urs.cz/item/CS_URS_2022_02/771591264" TargetMode="External"/><Relationship Id="rId129" Type="http://schemas.openxmlformats.org/officeDocument/2006/relationships/hyperlink" Target="https://podminky.urs.cz/item/CS_URS_2022_02/781477114" TargetMode="External"/><Relationship Id="rId137" Type="http://schemas.openxmlformats.org/officeDocument/2006/relationships/hyperlink" Target="https://podminky.urs.cz/item/CS_URS_2022_02/784171101" TargetMode="External"/><Relationship Id="rId20" Type="http://schemas.openxmlformats.org/officeDocument/2006/relationships/hyperlink" Target="https://podminky.urs.cz/item/CS_URS_2022_02/612311131" TargetMode="External"/><Relationship Id="rId41" Type="http://schemas.openxmlformats.org/officeDocument/2006/relationships/hyperlink" Target="https://podminky.urs.cz/item/CS_URS_2022_02/642942111" TargetMode="External"/><Relationship Id="rId54" Type="http://schemas.openxmlformats.org/officeDocument/2006/relationships/hyperlink" Target="https://podminky.urs.cz/item/CS_URS_2022_02/968062456" TargetMode="External"/><Relationship Id="rId62" Type="http://schemas.openxmlformats.org/officeDocument/2006/relationships/hyperlink" Target="https://podminky.urs.cz/item/CS_URS_2022_02/997013509" TargetMode="External"/><Relationship Id="rId70" Type="http://schemas.openxmlformats.org/officeDocument/2006/relationships/hyperlink" Target="https://podminky.urs.cz/item/CS_URS_2023_01/712341559" TargetMode="External"/><Relationship Id="rId75" Type="http://schemas.openxmlformats.org/officeDocument/2006/relationships/hyperlink" Target="https://podminky.urs.cz/item/CS_URS_2023_01/713141336" TargetMode="External"/><Relationship Id="rId83" Type="http://schemas.openxmlformats.org/officeDocument/2006/relationships/hyperlink" Target="https://podminky.urs.cz/item/CS_URS_2023_01/762341675" TargetMode="External"/><Relationship Id="rId88" Type="http://schemas.openxmlformats.org/officeDocument/2006/relationships/hyperlink" Target="https://podminky.urs.cz/item/CS_URS_2022_02/764214606" TargetMode="External"/><Relationship Id="rId91" Type="http://schemas.openxmlformats.org/officeDocument/2006/relationships/hyperlink" Target="https://podminky.urs.cz/item/CS_URS_2022_02/764216603" TargetMode="External"/><Relationship Id="rId96" Type="http://schemas.openxmlformats.org/officeDocument/2006/relationships/hyperlink" Target="https://podminky.urs.cz/item/CS_URS_2022_02/998764101" TargetMode="External"/><Relationship Id="rId111" Type="http://schemas.openxmlformats.org/officeDocument/2006/relationships/hyperlink" Target="https://podminky.urs.cz/item/CS_URS_2022_02/766694111" TargetMode="External"/><Relationship Id="rId132" Type="http://schemas.openxmlformats.org/officeDocument/2006/relationships/hyperlink" Target="https://podminky.urs.cz/item/CS_URS_2022_02/781495152" TargetMode="External"/><Relationship Id="rId140" Type="http://schemas.openxmlformats.org/officeDocument/2006/relationships/hyperlink" Target="https://podminky.urs.cz/item/CS_URS_2022_02/784211101" TargetMode="External"/><Relationship Id="rId1" Type="http://schemas.openxmlformats.org/officeDocument/2006/relationships/hyperlink" Target="https://podminky.urs.cz/item/CS_URS_2022_02/131213701" TargetMode="External"/><Relationship Id="rId6" Type="http://schemas.openxmlformats.org/officeDocument/2006/relationships/hyperlink" Target="https://podminky.urs.cz/item/CS_URS_2022_02/279113134" TargetMode="External"/><Relationship Id="rId15" Type="http://schemas.openxmlformats.org/officeDocument/2006/relationships/hyperlink" Target="https://podminky.urs.cz/item/CS_URS_2022_02/319231212" TargetMode="External"/><Relationship Id="rId23" Type="http://schemas.openxmlformats.org/officeDocument/2006/relationships/hyperlink" Target="https://podminky.urs.cz/item/CS_URS_2022_02/612325131" TargetMode="External"/><Relationship Id="rId28" Type="http://schemas.openxmlformats.org/officeDocument/2006/relationships/hyperlink" Target="https://podminky.urs.cz/item/CS_URS_2022_02/622151001" TargetMode="External"/><Relationship Id="rId36" Type="http://schemas.openxmlformats.org/officeDocument/2006/relationships/hyperlink" Target="https://podminky.urs.cz/item/CS_URS_2022_02/629991001" TargetMode="External"/><Relationship Id="rId49" Type="http://schemas.openxmlformats.org/officeDocument/2006/relationships/hyperlink" Target="https://podminky.urs.cz/item/CS_URS_2022_02/962031133" TargetMode="External"/><Relationship Id="rId57" Type="http://schemas.openxmlformats.org/officeDocument/2006/relationships/hyperlink" Target="https://podminky.urs.cz/item/CS_URS_2022_02/971033641" TargetMode="External"/><Relationship Id="rId106" Type="http://schemas.openxmlformats.org/officeDocument/2006/relationships/hyperlink" Target="https://podminky.urs.cz/item/CS_URS_2022_02/766660718" TargetMode="External"/><Relationship Id="rId114" Type="http://schemas.openxmlformats.org/officeDocument/2006/relationships/hyperlink" Target="https://podminky.urs.cz/item/CS_URS_2023_01/767640221" TargetMode="External"/><Relationship Id="rId119" Type="http://schemas.openxmlformats.org/officeDocument/2006/relationships/hyperlink" Target="https://podminky.urs.cz/item/CS_URS_2022_02/771574173" TargetMode="External"/><Relationship Id="rId127" Type="http://schemas.openxmlformats.org/officeDocument/2006/relationships/hyperlink" Target="https://podminky.urs.cz/item/CS_URS_2022_02/781121011" TargetMode="External"/><Relationship Id="rId10" Type="http://schemas.openxmlformats.org/officeDocument/2006/relationships/hyperlink" Target="https://podminky.urs.cz/item/CS_URS_2022_02/317121251" TargetMode="External"/><Relationship Id="rId31" Type="http://schemas.openxmlformats.org/officeDocument/2006/relationships/hyperlink" Target="https://podminky.urs.cz/item/CS_URS_2022_02/622222001" TargetMode="External"/><Relationship Id="rId44" Type="http://schemas.openxmlformats.org/officeDocument/2006/relationships/hyperlink" Target="https://podminky.urs.cz/item/CS_URS_2022_02/941221111" TargetMode="External"/><Relationship Id="rId52" Type="http://schemas.openxmlformats.org/officeDocument/2006/relationships/hyperlink" Target="https://podminky.urs.cz/item/CS_URS_2022_02/968062356" TargetMode="External"/><Relationship Id="rId60" Type="http://schemas.openxmlformats.org/officeDocument/2006/relationships/hyperlink" Target="https://podminky.urs.cz/item/CS_URS_2022_02/997013111" TargetMode="External"/><Relationship Id="rId65" Type="http://schemas.openxmlformats.org/officeDocument/2006/relationships/hyperlink" Target="https://podminky.urs.cz/item/CS_URS_2022_02/998011001" TargetMode="External"/><Relationship Id="rId73" Type="http://schemas.openxmlformats.org/officeDocument/2006/relationships/hyperlink" Target="https://podminky.urs.cz/item/CS_URS_2022_02/998712101" TargetMode="External"/><Relationship Id="rId78" Type="http://schemas.openxmlformats.org/officeDocument/2006/relationships/hyperlink" Target="https://podminky.urs.cz/item/CS_URS_2022_02/725211615" TargetMode="External"/><Relationship Id="rId81" Type="http://schemas.openxmlformats.org/officeDocument/2006/relationships/hyperlink" Target="https://podminky.urs.cz/item/CS_URS_2022_02/726131041" TargetMode="External"/><Relationship Id="rId86" Type="http://schemas.openxmlformats.org/officeDocument/2006/relationships/hyperlink" Target="https://podminky.urs.cz/item/CS_URS_2022_02/763121465" TargetMode="External"/><Relationship Id="rId94" Type="http://schemas.openxmlformats.org/officeDocument/2006/relationships/hyperlink" Target="https://podminky.urs.cz/item/CS_URS_2022_02/764218645" TargetMode="External"/><Relationship Id="rId99" Type="http://schemas.openxmlformats.org/officeDocument/2006/relationships/hyperlink" Target="https://podminky.urs.cz/item/CS_URS_2022_02/766622131" TargetMode="External"/><Relationship Id="rId101" Type="http://schemas.openxmlformats.org/officeDocument/2006/relationships/hyperlink" Target="https://podminky.urs.cz/item/CS_URS_2022_02/766660001" TargetMode="External"/><Relationship Id="rId122" Type="http://schemas.openxmlformats.org/officeDocument/2006/relationships/hyperlink" Target="https://podminky.urs.cz/item/CS_URS_2022_02/771591115" TargetMode="External"/><Relationship Id="rId130" Type="http://schemas.openxmlformats.org/officeDocument/2006/relationships/hyperlink" Target="https://podminky.urs.cz/item/CS_URS_2022_02/781495115" TargetMode="External"/><Relationship Id="rId135" Type="http://schemas.openxmlformats.org/officeDocument/2006/relationships/hyperlink" Target="https://podminky.urs.cz/item/CS_URS_2022_02/998781101" TargetMode="External"/><Relationship Id="rId4" Type="http://schemas.openxmlformats.org/officeDocument/2006/relationships/hyperlink" Target="https://podminky.urs.cz/item/CS_URS_2022_02/171201231" TargetMode="External"/><Relationship Id="rId9" Type="http://schemas.openxmlformats.org/officeDocument/2006/relationships/hyperlink" Target="https://podminky.urs.cz/item/CS_URS_2022_02/311235451" TargetMode="External"/><Relationship Id="rId13" Type="http://schemas.openxmlformats.org/officeDocument/2006/relationships/hyperlink" Target="https://podminky.urs.cz/item/CS_URS_2022_02/317168023" TargetMode="External"/><Relationship Id="rId18" Type="http://schemas.openxmlformats.org/officeDocument/2006/relationships/hyperlink" Target="https://podminky.urs.cz/item/CS_URS_2022_02/612131121" TargetMode="External"/><Relationship Id="rId39" Type="http://schemas.openxmlformats.org/officeDocument/2006/relationships/hyperlink" Target="https://podminky.urs.cz/item/CS_URS_2022_02/631362021" TargetMode="External"/><Relationship Id="rId109" Type="http://schemas.openxmlformats.org/officeDocument/2006/relationships/hyperlink" Target="https://podminky.urs.cz/item/CS_URS_2022_02/766691914" TargetMode="External"/><Relationship Id="rId34" Type="http://schemas.openxmlformats.org/officeDocument/2006/relationships/hyperlink" Target="https://podminky.urs.cz/item/CS_URS_2022_02/622511112" TargetMode="External"/><Relationship Id="rId50" Type="http://schemas.openxmlformats.org/officeDocument/2006/relationships/hyperlink" Target="https://podminky.urs.cz/item/CS_URS_2022_02/962032231" TargetMode="External"/><Relationship Id="rId55" Type="http://schemas.openxmlformats.org/officeDocument/2006/relationships/hyperlink" Target="https://podminky.urs.cz/item/CS_URS_2022_02/968062559" TargetMode="External"/><Relationship Id="rId76" Type="http://schemas.openxmlformats.org/officeDocument/2006/relationships/hyperlink" Target="https://podminky.urs.cz/item/CS_URS_2023_01/998713101" TargetMode="External"/><Relationship Id="rId97" Type="http://schemas.openxmlformats.org/officeDocument/2006/relationships/hyperlink" Target="https://podminky.urs.cz/item/CS_URS_2022_02/765142001" TargetMode="External"/><Relationship Id="rId104" Type="http://schemas.openxmlformats.org/officeDocument/2006/relationships/hyperlink" Target="https://podminky.urs.cz/item/CS_URS_2022_02/766660411" TargetMode="External"/><Relationship Id="rId120" Type="http://schemas.openxmlformats.org/officeDocument/2006/relationships/hyperlink" Target="https://podminky.urs.cz/item/CS_URS_2022_02/771577114" TargetMode="External"/><Relationship Id="rId125" Type="http://schemas.openxmlformats.org/officeDocument/2006/relationships/hyperlink" Target="https://podminky.urs.cz/item/CS_URS_2022_02/771592011" TargetMode="External"/><Relationship Id="rId141" Type="http://schemas.openxmlformats.org/officeDocument/2006/relationships/drawing" Target="../drawings/drawing2.xml"/><Relationship Id="rId7" Type="http://schemas.openxmlformats.org/officeDocument/2006/relationships/hyperlink" Target="https://podminky.urs.cz/item/CS_URS_2022_02/279361821" TargetMode="External"/><Relationship Id="rId71" Type="http://schemas.openxmlformats.org/officeDocument/2006/relationships/hyperlink" Target="https://podminky.urs.cz/item/CS_URS_2022_02/712361705" TargetMode="External"/><Relationship Id="rId92" Type="http://schemas.openxmlformats.org/officeDocument/2006/relationships/hyperlink" Target="https://podminky.urs.cz/item/CS_URS_2022_02/764216665" TargetMode="External"/><Relationship Id="rId2" Type="http://schemas.openxmlformats.org/officeDocument/2006/relationships/hyperlink" Target="https://podminky.urs.cz/item/CS_URS_2022_02/162751117" TargetMode="External"/><Relationship Id="rId29" Type="http://schemas.openxmlformats.org/officeDocument/2006/relationships/hyperlink" Target="https://podminky.urs.cz/item/CS_URS_2022_02/622211021" TargetMode="External"/><Relationship Id="rId24" Type="http://schemas.openxmlformats.org/officeDocument/2006/relationships/hyperlink" Target="https://podminky.urs.cz/item/CS_URS_2022_02/622131121" TargetMode="External"/><Relationship Id="rId40" Type="http://schemas.openxmlformats.org/officeDocument/2006/relationships/hyperlink" Target="https://podminky.urs.cz/item/CS_URS_2022_02/634112112" TargetMode="External"/><Relationship Id="rId45" Type="http://schemas.openxmlformats.org/officeDocument/2006/relationships/hyperlink" Target="https://podminky.urs.cz/item/CS_URS_2022_02/941221211" TargetMode="External"/><Relationship Id="rId66" Type="http://schemas.openxmlformats.org/officeDocument/2006/relationships/hyperlink" Target="https://podminky.urs.cz/item/CS_URS_2022_02/711111001" TargetMode="External"/><Relationship Id="rId87" Type="http://schemas.openxmlformats.org/officeDocument/2006/relationships/hyperlink" Target="https://podminky.urs.cz/item/CS_URS_2022_02/764002861" TargetMode="External"/><Relationship Id="rId110" Type="http://schemas.openxmlformats.org/officeDocument/2006/relationships/hyperlink" Target="https://podminky.urs.cz/item/CS_URS_2022_02/766691915" TargetMode="External"/><Relationship Id="rId115" Type="http://schemas.openxmlformats.org/officeDocument/2006/relationships/hyperlink" Target="https://podminky.urs.cz/item/CS_URS_2023_01/767649191" TargetMode="External"/><Relationship Id="rId131" Type="http://schemas.openxmlformats.org/officeDocument/2006/relationships/hyperlink" Target="https://podminky.urs.cz/item/CS_URS_2022_02/781495142" TargetMode="External"/><Relationship Id="rId136" Type="http://schemas.openxmlformats.org/officeDocument/2006/relationships/hyperlink" Target="https://podminky.urs.cz/item/CS_URS_2022_02/784121001" TargetMode="External"/><Relationship Id="rId61" Type="http://schemas.openxmlformats.org/officeDocument/2006/relationships/hyperlink" Target="https://podminky.urs.cz/item/CS_URS_2022_02/997013501" TargetMode="External"/><Relationship Id="rId82" Type="http://schemas.openxmlformats.org/officeDocument/2006/relationships/hyperlink" Target="https://podminky.urs.cz/item/CS_URS_2022_02/726191002" TargetMode="External"/><Relationship Id="rId19" Type="http://schemas.openxmlformats.org/officeDocument/2006/relationships/hyperlink" Target="https://podminky.urs.cz/item/CS_URS_2022_02/612142001" TargetMode="External"/><Relationship Id="rId14" Type="http://schemas.openxmlformats.org/officeDocument/2006/relationships/hyperlink" Target="https://podminky.urs.cz/item/CS_URS_2022_02/317941125" TargetMode="External"/><Relationship Id="rId30" Type="http://schemas.openxmlformats.org/officeDocument/2006/relationships/hyperlink" Target="https://podminky.urs.cz/item/CS_URS_2022_02/622221031" TargetMode="External"/><Relationship Id="rId35" Type="http://schemas.openxmlformats.org/officeDocument/2006/relationships/hyperlink" Target="https://podminky.urs.cz/item/CS_URS_2022_02/622531022" TargetMode="External"/><Relationship Id="rId56" Type="http://schemas.openxmlformats.org/officeDocument/2006/relationships/hyperlink" Target="https://podminky.urs.cz/item/CS_URS_2022_02/971033541" TargetMode="External"/><Relationship Id="rId77" Type="http://schemas.openxmlformats.org/officeDocument/2006/relationships/hyperlink" Target="https://podminky.urs.cz/item/CS_URS_2022_02/725112171" TargetMode="External"/><Relationship Id="rId100" Type="http://schemas.openxmlformats.org/officeDocument/2006/relationships/hyperlink" Target="https://podminky.urs.cz/item/CS_URS_2022_02/766622216" TargetMode="External"/><Relationship Id="rId105" Type="http://schemas.openxmlformats.org/officeDocument/2006/relationships/hyperlink" Target="https://podminky.urs.cz/item/CS_URS_2022_02/766660717" TargetMode="External"/><Relationship Id="rId126" Type="http://schemas.openxmlformats.org/officeDocument/2006/relationships/hyperlink" Target="https://podminky.urs.cz/item/CS_URS_2022_02/99877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abSelected="1" topLeftCell="A6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2"/>
      <c r="AQ5" s="22"/>
      <c r="AR5" s="20"/>
      <c r="BE5" s="28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2"/>
      <c r="AQ6" s="22"/>
      <c r="AR6" s="20"/>
      <c r="BE6" s="28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8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81"/>
      <c r="BS13" s="17" t="s">
        <v>6</v>
      </c>
    </row>
    <row r="14" spans="1:74" ht="12.75">
      <c r="B14" s="21"/>
      <c r="C14" s="22"/>
      <c r="D14" s="22"/>
      <c r="E14" s="286" t="s">
        <v>28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8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>
      <c r="B23" s="21"/>
      <c r="C23" s="22"/>
      <c r="D23" s="22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2"/>
      <c r="AP23" s="22"/>
      <c r="AQ23" s="22"/>
      <c r="AR23" s="20"/>
      <c r="BE23" s="28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9">
        <f>ROUND(AG94,2)</f>
        <v>0</v>
      </c>
      <c r="AL26" s="290"/>
      <c r="AM26" s="290"/>
      <c r="AN26" s="290"/>
      <c r="AO26" s="290"/>
      <c r="AP26" s="36"/>
      <c r="AQ26" s="36"/>
      <c r="AR26" s="39"/>
      <c r="BE26" s="28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1" t="s">
        <v>34</v>
      </c>
      <c r="M28" s="291"/>
      <c r="N28" s="291"/>
      <c r="O28" s="291"/>
      <c r="P28" s="291"/>
      <c r="Q28" s="36"/>
      <c r="R28" s="36"/>
      <c r="S28" s="36"/>
      <c r="T28" s="36"/>
      <c r="U28" s="36"/>
      <c r="V28" s="36"/>
      <c r="W28" s="291" t="s">
        <v>35</v>
      </c>
      <c r="X28" s="291"/>
      <c r="Y28" s="291"/>
      <c r="Z28" s="291"/>
      <c r="AA28" s="291"/>
      <c r="AB28" s="291"/>
      <c r="AC28" s="291"/>
      <c r="AD28" s="291"/>
      <c r="AE28" s="291"/>
      <c r="AF28" s="36"/>
      <c r="AG28" s="36"/>
      <c r="AH28" s="36"/>
      <c r="AI28" s="36"/>
      <c r="AJ28" s="36"/>
      <c r="AK28" s="291" t="s">
        <v>36</v>
      </c>
      <c r="AL28" s="291"/>
      <c r="AM28" s="291"/>
      <c r="AN28" s="291"/>
      <c r="AO28" s="291"/>
      <c r="AP28" s="36"/>
      <c r="AQ28" s="36"/>
      <c r="AR28" s="39"/>
      <c r="BE28" s="281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94">
        <v>0.21</v>
      </c>
      <c r="M29" s="293"/>
      <c r="N29" s="293"/>
      <c r="O29" s="293"/>
      <c r="P29" s="293"/>
      <c r="Q29" s="41"/>
      <c r="R29" s="41"/>
      <c r="S29" s="41"/>
      <c r="T29" s="41"/>
      <c r="U29" s="41"/>
      <c r="V29" s="41"/>
      <c r="W29" s="292">
        <f>ROUND(AZ94,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41"/>
      <c r="AG29" s="41"/>
      <c r="AH29" s="41"/>
      <c r="AI29" s="41"/>
      <c r="AJ29" s="41"/>
      <c r="AK29" s="292">
        <f>ROUND(AV94, 2)</f>
        <v>0</v>
      </c>
      <c r="AL29" s="293"/>
      <c r="AM29" s="293"/>
      <c r="AN29" s="293"/>
      <c r="AO29" s="293"/>
      <c r="AP29" s="41"/>
      <c r="AQ29" s="41"/>
      <c r="AR29" s="42"/>
      <c r="BE29" s="282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94">
        <v>0.15</v>
      </c>
      <c r="M30" s="293"/>
      <c r="N30" s="293"/>
      <c r="O30" s="293"/>
      <c r="P30" s="293"/>
      <c r="Q30" s="41"/>
      <c r="R30" s="41"/>
      <c r="S30" s="41"/>
      <c r="T30" s="41"/>
      <c r="U30" s="41"/>
      <c r="V30" s="41"/>
      <c r="W30" s="292">
        <f>ROUND(BA94,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41"/>
      <c r="AG30" s="41"/>
      <c r="AH30" s="41"/>
      <c r="AI30" s="41"/>
      <c r="AJ30" s="41"/>
      <c r="AK30" s="292">
        <f>ROUND(AW94, 2)</f>
        <v>0</v>
      </c>
      <c r="AL30" s="293"/>
      <c r="AM30" s="293"/>
      <c r="AN30" s="293"/>
      <c r="AO30" s="293"/>
      <c r="AP30" s="41"/>
      <c r="AQ30" s="41"/>
      <c r="AR30" s="42"/>
      <c r="BE30" s="282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94">
        <v>0.21</v>
      </c>
      <c r="M31" s="293"/>
      <c r="N31" s="293"/>
      <c r="O31" s="293"/>
      <c r="P31" s="293"/>
      <c r="Q31" s="41"/>
      <c r="R31" s="41"/>
      <c r="S31" s="41"/>
      <c r="T31" s="41"/>
      <c r="U31" s="41"/>
      <c r="V31" s="41"/>
      <c r="W31" s="292">
        <f>ROUND(BB94,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41"/>
      <c r="AG31" s="41"/>
      <c r="AH31" s="41"/>
      <c r="AI31" s="41"/>
      <c r="AJ31" s="41"/>
      <c r="AK31" s="292">
        <v>0</v>
      </c>
      <c r="AL31" s="293"/>
      <c r="AM31" s="293"/>
      <c r="AN31" s="293"/>
      <c r="AO31" s="293"/>
      <c r="AP31" s="41"/>
      <c r="AQ31" s="41"/>
      <c r="AR31" s="42"/>
      <c r="BE31" s="282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94">
        <v>0.15</v>
      </c>
      <c r="M32" s="293"/>
      <c r="N32" s="293"/>
      <c r="O32" s="293"/>
      <c r="P32" s="293"/>
      <c r="Q32" s="41"/>
      <c r="R32" s="41"/>
      <c r="S32" s="41"/>
      <c r="T32" s="41"/>
      <c r="U32" s="41"/>
      <c r="V32" s="41"/>
      <c r="W32" s="292">
        <f>ROUND(BC94,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41"/>
      <c r="AG32" s="41"/>
      <c r="AH32" s="41"/>
      <c r="AI32" s="41"/>
      <c r="AJ32" s="41"/>
      <c r="AK32" s="292">
        <v>0</v>
      </c>
      <c r="AL32" s="293"/>
      <c r="AM32" s="293"/>
      <c r="AN32" s="293"/>
      <c r="AO32" s="293"/>
      <c r="AP32" s="41"/>
      <c r="AQ32" s="41"/>
      <c r="AR32" s="42"/>
      <c r="BE32" s="282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94">
        <v>0</v>
      </c>
      <c r="M33" s="293"/>
      <c r="N33" s="293"/>
      <c r="O33" s="293"/>
      <c r="P33" s="293"/>
      <c r="Q33" s="41"/>
      <c r="R33" s="41"/>
      <c r="S33" s="41"/>
      <c r="T33" s="41"/>
      <c r="U33" s="41"/>
      <c r="V33" s="41"/>
      <c r="W33" s="292">
        <f>ROUND(BD94,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1"/>
      <c r="AG33" s="41"/>
      <c r="AH33" s="41"/>
      <c r="AI33" s="41"/>
      <c r="AJ33" s="41"/>
      <c r="AK33" s="292">
        <v>0</v>
      </c>
      <c r="AL33" s="293"/>
      <c r="AM33" s="293"/>
      <c r="AN33" s="293"/>
      <c r="AO33" s="293"/>
      <c r="AP33" s="41"/>
      <c r="AQ33" s="41"/>
      <c r="AR33" s="42"/>
      <c r="BE33" s="28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8" t="s">
        <v>45</v>
      </c>
      <c r="Y35" s="296"/>
      <c r="Z35" s="296"/>
      <c r="AA35" s="296"/>
      <c r="AB35" s="296"/>
      <c r="AC35" s="45"/>
      <c r="AD35" s="45"/>
      <c r="AE35" s="45"/>
      <c r="AF35" s="45"/>
      <c r="AG35" s="45"/>
      <c r="AH35" s="45"/>
      <c r="AI35" s="45"/>
      <c r="AJ35" s="45"/>
      <c r="AK35" s="295">
        <f>SUM(AK26:AK33)</f>
        <v>0</v>
      </c>
      <c r="AL35" s="296"/>
      <c r="AM35" s="296"/>
      <c r="AN35" s="296"/>
      <c r="AO35" s="29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IS0022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9" t="str">
        <f>K6</f>
        <v>Odloučené pracoviště Jilemnického - přístavba a stavební úpravy frézařské dílny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1" t="str">
        <f>IF(AN8= "","",AN8)</f>
        <v>5. 3. 2023</v>
      </c>
      <c r="AN87" s="26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2" t="str">
        <f>IF(E17="","",E17)</f>
        <v xml:space="preserve"> </v>
      </c>
      <c r="AN89" s="263"/>
      <c r="AO89" s="263"/>
      <c r="AP89" s="263"/>
      <c r="AQ89" s="36"/>
      <c r="AR89" s="39"/>
      <c r="AS89" s="264" t="s">
        <v>53</v>
      </c>
      <c r="AT89" s="26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2" t="str">
        <f>IF(E20="","",E20)</f>
        <v xml:space="preserve"> </v>
      </c>
      <c r="AN90" s="263"/>
      <c r="AO90" s="263"/>
      <c r="AP90" s="263"/>
      <c r="AQ90" s="36"/>
      <c r="AR90" s="39"/>
      <c r="AS90" s="266"/>
      <c r="AT90" s="26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8"/>
      <c r="AT91" s="26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0" t="s">
        <v>54</v>
      </c>
      <c r="D92" s="271"/>
      <c r="E92" s="271"/>
      <c r="F92" s="271"/>
      <c r="G92" s="271"/>
      <c r="H92" s="73"/>
      <c r="I92" s="273" t="s">
        <v>55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2" t="s">
        <v>56</v>
      </c>
      <c r="AH92" s="271"/>
      <c r="AI92" s="271"/>
      <c r="AJ92" s="271"/>
      <c r="AK92" s="271"/>
      <c r="AL92" s="271"/>
      <c r="AM92" s="271"/>
      <c r="AN92" s="273" t="s">
        <v>57</v>
      </c>
      <c r="AO92" s="271"/>
      <c r="AP92" s="274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8">
        <f>ROUND(SUM(AG95:AG99),2)</f>
        <v>0</v>
      </c>
      <c r="AH94" s="278"/>
      <c r="AI94" s="278"/>
      <c r="AJ94" s="278"/>
      <c r="AK94" s="278"/>
      <c r="AL94" s="278"/>
      <c r="AM94" s="278"/>
      <c r="AN94" s="279">
        <f t="shared" ref="AN94:AN99" si="0">SUM(AG94,AT94)</f>
        <v>0</v>
      </c>
      <c r="AO94" s="279"/>
      <c r="AP94" s="279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75" t="s">
        <v>78</v>
      </c>
      <c r="E95" s="275"/>
      <c r="F95" s="275"/>
      <c r="G95" s="275"/>
      <c r="H95" s="275"/>
      <c r="I95" s="96"/>
      <c r="J95" s="275" t="s">
        <v>79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'SO 01 - Stavební část'!J30</f>
        <v>0</v>
      </c>
      <c r="AH95" s="277"/>
      <c r="AI95" s="277"/>
      <c r="AJ95" s="277"/>
      <c r="AK95" s="277"/>
      <c r="AL95" s="277"/>
      <c r="AM95" s="277"/>
      <c r="AN95" s="276">
        <f t="shared" si="0"/>
        <v>0</v>
      </c>
      <c r="AO95" s="277"/>
      <c r="AP95" s="277"/>
      <c r="AQ95" s="97" t="s">
        <v>80</v>
      </c>
      <c r="AR95" s="98"/>
      <c r="AS95" s="99">
        <v>0</v>
      </c>
      <c r="AT95" s="100">
        <f t="shared" si="1"/>
        <v>0</v>
      </c>
      <c r="AU95" s="101">
        <f>'SO 01 - Stavební část'!P140</f>
        <v>0</v>
      </c>
      <c r="AV95" s="100">
        <f>'SO 01 - Stavební část'!J33</f>
        <v>0</v>
      </c>
      <c r="AW95" s="100">
        <f>'SO 01 - Stavební část'!J34</f>
        <v>0</v>
      </c>
      <c r="AX95" s="100">
        <f>'SO 01 - Stavební část'!J35</f>
        <v>0</v>
      </c>
      <c r="AY95" s="100">
        <f>'SO 01 - Stavební část'!J36</f>
        <v>0</v>
      </c>
      <c r="AZ95" s="100">
        <f>'SO 01 - Stavební část'!F33</f>
        <v>0</v>
      </c>
      <c r="BA95" s="100">
        <f>'SO 01 - Stavební část'!F34</f>
        <v>0</v>
      </c>
      <c r="BB95" s="100">
        <f>'SO 01 - Stavební část'!F35</f>
        <v>0</v>
      </c>
      <c r="BC95" s="100">
        <f>'SO 01 - Stavební část'!F36</f>
        <v>0</v>
      </c>
      <c r="BD95" s="102">
        <f>'SO 01 - Stavební část'!F37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75" t="s">
        <v>84</v>
      </c>
      <c r="E96" s="275"/>
      <c r="F96" s="275"/>
      <c r="G96" s="275"/>
      <c r="H96" s="275"/>
      <c r="I96" s="96"/>
      <c r="J96" s="275" t="s">
        <v>85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'SO 02 - Ústřední vytápění'!J30</f>
        <v>0</v>
      </c>
      <c r="AH96" s="277"/>
      <c r="AI96" s="277"/>
      <c r="AJ96" s="277"/>
      <c r="AK96" s="277"/>
      <c r="AL96" s="277"/>
      <c r="AM96" s="277"/>
      <c r="AN96" s="276">
        <f t="shared" si="0"/>
        <v>0</v>
      </c>
      <c r="AO96" s="277"/>
      <c r="AP96" s="277"/>
      <c r="AQ96" s="97" t="s">
        <v>80</v>
      </c>
      <c r="AR96" s="98"/>
      <c r="AS96" s="99">
        <v>0</v>
      </c>
      <c r="AT96" s="100">
        <f t="shared" si="1"/>
        <v>0</v>
      </c>
      <c r="AU96" s="101">
        <f>'SO 02 - Ústřední vytápění'!P120</f>
        <v>0</v>
      </c>
      <c r="AV96" s="100">
        <f>'SO 02 - Ústřední vytápění'!J33</f>
        <v>0</v>
      </c>
      <c r="AW96" s="100">
        <f>'SO 02 - Ústřední vytápění'!J34</f>
        <v>0</v>
      </c>
      <c r="AX96" s="100">
        <f>'SO 02 - Ústřední vytápění'!J35</f>
        <v>0</v>
      </c>
      <c r="AY96" s="100">
        <f>'SO 02 - Ústřední vytápění'!J36</f>
        <v>0</v>
      </c>
      <c r="AZ96" s="100">
        <f>'SO 02 - Ústřední vytápění'!F33</f>
        <v>0</v>
      </c>
      <c r="BA96" s="100">
        <f>'SO 02 - Ústřední vytápění'!F34</f>
        <v>0</v>
      </c>
      <c r="BB96" s="100">
        <f>'SO 02 - Ústřední vytápění'!F35</f>
        <v>0</v>
      </c>
      <c r="BC96" s="100">
        <f>'SO 02 - Ústřední vytápění'!F36</f>
        <v>0</v>
      </c>
      <c r="BD96" s="102">
        <f>'SO 02 - Ústřední vytápění'!F37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75" t="s">
        <v>87</v>
      </c>
      <c r="E97" s="275"/>
      <c r="F97" s="275"/>
      <c r="G97" s="275"/>
      <c r="H97" s="275"/>
      <c r="I97" s="96"/>
      <c r="J97" s="275" t="s">
        <v>88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6">
        <f>'SO 03 - Elektroinstalace'!J30</f>
        <v>0</v>
      </c>
      <c r="AH97" s="277"/>
      <c r="AI97" s="277"/>
      <c r="AJ97" s="277"/>
      <c r="AK97" s="277"/>
      <c r="AL97" s="277"/>
      <c r="AM97" s="277"/>
      <c r="AN97" s="276">
        <f t="shared" si="0"/>
        <v>0</v>
      </c>
      <c r="AO97" s="277"/>
      <c r="AP97" s="277"/>
      <c r="AQ97" s="97" t="s">
        <v>80</v>
      </c>
      <c r="AR97" s="98"/>
      <c r="AS97" s="99">
        <v>0</v>
      </c>
      <c r="AT97" s="100">
        <f t="shared" si="1"/>
        <v>0</v>
      </c>
      <c r="AU97" s="101">
        <f>'SO 03 - Elektroinstalace'!P132</f>
        <v>0</v>
      </c>
      <c r="AV97" s="100">
        <f>'SO 03 - Elektroinstalace'!J33</f>
        <v>0</v>
      </c>
      <c r="AW97" s="100">
        <f>'SO 03 - Elektroinstalace'!J34</f>
        <v>0</v>
      </c>
      <c r="AX97" s="100">
        <f>'SO 03 - Elektroinstalace'!J35</f>
        <v>0</v>
      </c>
      <c r="AY97" s="100">
        <f>'SO 03 - Elektroinstalace'!J36</f>
        <v>0</v>
      </c>
      <c r="AZ97" s="100">
        <f>'SO 03 - Elektroinstalace'!F33</f>
        <v>0</v>
      </c>
      <c r="BA97" s="100">
        <f>'SO 03 - Elektroinstalace'!F34</f>
        <v>0</v>
      </c>
      <c r="BB97" s="100">
        <f>'SO 03 - Elektroinstalace'!F35</f>
        <v>0</v>
      </c>
      <c r="BC97" s="100">
        <f>'SO 03 - Elektroinstalace'!F36</f>
        <v>0</v>
      </c>
      <c r="BD97" s="102">
        <f>'SO 03 - Elektroinstalace'!F37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275" t="s">
        <v>90</v>
      </c>
      <c r="E98" s="275"/>
      <c r="F98" s="275"/>
      <c r="G98" s="275"/>
      <c r="H98" s="275"/>
      <c r="I98" s="96"/>
      <c r="J98" s="275" t="s">
        <v>91</v>
      </c>
      <c r="K98" s="275"/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6">
        <f>'SO 04 - Zdravotechnika'!J30</f>
        <v>0</v>
      </c>
      <c r="AH98" s="277"/>
      <c r="AI98" s="277"/>
      <c r="AJ98" s="277"/>
      <c r="AK98" s="277"/>
      <c r="AL98" s="277"/>
      <c r="AM98" s="277"/>
      <c r="AN98" s="276">
        <f t="shared" si="0"/>
        <v>0</v>
      </c>
      <c r="AO98" s="277"/>
      <c r="AP98" s="277"/>
      <c r="AQ98" s="97" t="s">
        <v>80</v>
      </c>
      <c r="AR98" s="98"/>
      <c r="AS98" s="99">
        <v>0</v>
      </c>
      <c r="AT98" s="100">
        <f t="shared" si="1"/>
        <v>0</v>
      </c>
      <c r="AU98" s="101">
        <f>'SO 04 - Zdravotechnika'!P127</f>
        <v>0</v>
      </c>
      <c r="AV98" s="100">
        <f>'SO 04 - Zdravotechnika'!J33</f>
        <v>0</v>
      </c>
      <c r="AW98" s="100">
        <f>'SO 04 - Zdravotechnika'!J34</f>
        <v>0</v>
      </c>
      <c r="AX98" s="100">
        <f>'SO 04 - Zdravotechnika'!J35</f>
        <v>0</v>
      </c>
      <c r="AY98" s="100">
        <f>'SO 04 - Zdravotechnika'!J36</f>
        <v>0</v>
      </c>
      <c r="AZ98" s="100">
        <f>'SO 04 - Zdravotechnika'!F33</f>
        <v>0</v>
      </c>
      <c r="BA98" s="100">
        <f>'SO 04 - Zdravotechnika'!F34</f>
        <v>0</v>
      </c>
      <c r="BB98" s="100">
        <f>'SO 04 - Zdravotechnika'!F35</f>
        <v>0</v>
      </c>
      <c r="BC98" s="100">
        <f>'SO 04 - Zdravotechnika'!F36</f>
        <v>0</v>
      </c>
      <c r="BD98" s="102">
        <f>'SO 04 - Zdravotechnika'!F37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16.5" customHeight="1">
      <c r="A99" s="93" t="s">
        <v>77</v>
      </c>
      <c r="B99" s="94"/>
      <c r="C99" s="95"/>
      <c r="D99" s="275" t="s">
        <v>93</v>
      </c>
      <c r="E99" s="275"/>
      <c r="F99" s="275"/>
      <c r="G99" s="275"/>
      <c r="H99" s="275"/>
      <c r="I99" s="96"/>
      <c r="J99" s="275" t="s">
        <v>94</v>
      </c>
      <c r="K99" s="275"/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6">
        <f>'SO 05 - Vzduchotechnika'!J30</f>
        <v>0</v>
      </c>
      <c r="AH99" s="277"/>
      <c r="AI99" s="277"/>
      <c r="AJ99" s="277"/>
      <c r="AK99" s="277"/>
      <c r="AL99" s="277"/>
      <c r="AM99" s="277"/>
      <c r="AN99" s="276">
        <f t="shared" si="0"/>
        <v>0</v>
      </c>
      <c r="AO99" s="277"/>
      <c r="AP99" s="277"/>
      <c r="AQ99" s="97" t="s">
        <v>80</v>
      </c>
      <c r="AR99" s="98"/>
      <c r="AS99" s="104">
        <v>0</v>
      </c>
      <c r="AT99" s="105">
        <f t="shared" si="1"/>
        <v>0</v>
      </c>
      <c r="AU99" s="106">
        <f>'SO 05 - Vzduchotechnika'!P118</f>
        <v>0</v>
      </c>
      <c r="AV99" s="105">
        <f>'SO 05 - Vzduchotechnika'!J33</f>
        <v>0</v>
      </c>
      <c r="AW99" s="105">
        <f>'SO 05 - Vzduchotechnika'!J34</f>
        <v>0</v>
      </c>
      <c r="AX99" s="105">
        <f>'SO 05 - Vzduchotechnika'!J35</f>
        <v>0</v>
      </c>
      <c r="AY99" s="105">
        <f>'SO 05 - Vzduchotechnika'!J36</f>
        <v>0</v>
      </c>
      <c r="AZ99" s="105">
        <f>'SO 05 - Vzduchotechnika'!F33</f>
        <v>0</v>
      </c>
      <c r="BA99" s="105">
        <f>'SO 05 - Vzduchotechnika'!F34</f>
        <v>0</v>
      </c>
      <c r="BB99" s="105">
        <f>'SO 05 - Vzduchotechnika'!F35</f>
        <v>0</v>
      </c>
      <c r="BC99" s="105">
        <f>'SO 05 - Vzduchotechnika'!F36</f>
        <v>0</v>
      </c>
      <c r="BD99" s="107">
        <f>'SO 05 - Vzduchotechnika'!F37</f>
        <v>0</v>
      </c>
      <c r="BT99" s="103" t="s">
        <v>81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oYj3vok6D/y4Q1741kLgyNWeAwiYJpmZKhhEFEIx0LtchpREvcTvRhAqmXD5BFcw+2ARwO37MAKpPRVoc75gJg==" saltValue="3VQ1rkG6T4/UsaPYPFnhfXj0YemiC4YjxChoJzifShzikRlwvFTsiC5gafRaz+kWZ1dyUrM5a/nhcxyf/9DJ7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Stavební část'!C2" display="/"/>
    <hyperlink ref="A96" location="'SO 02 - Ústřední vytápění'!C2" display="/"/>
    <hyperlink ref="A97" location="'SO 03 - Elektroinstalace'!C2" display="/"/>
    <hyperlink ref="A98" location="'SO 04 - Zdravotechnika'!C2" display="/"/>
    <hyperlink ref="A99" location="'SO 05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82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300" t="str">
        <f>'Rekapitulace stavby'!K6</f>
        <v>Odloučené pracoviště Jilemnického - přístavba a stavební úpravy frézařské dílny</v>
      </c>
      <c r="F7" s="301"/>
      <c r="G7" s="301"/>
      <c r="H7" s="301"/>
      <c r="L7" s="20"/>
    </row>
    <row r="8" spans="1:46" s="2" customFormat="1" ht="12" hidden="1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2" t="s">
        <v>98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ROUND(J140,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ROUND((SUM(BE140:BE867)),  2)</f>
        <v>0</v>
      </c>
      <c r="G33" s="34"/>
      <c r="H33" s="34"/>
      <c r="I33" s="124">
        <v>0.21</v>
      </c>
      <c r="J33" s="123">
        <f>ROUND(((SUM(BE140:BE867))*I33),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ROUND((SUM(BF140:BF867)),  2)</f>
        <v>0</v>
      </c>
      <c r="G34" s="34"/>
      <c r="H34" s="34"/>
      <c r="I34" s="124">
        <v>0.15</v>
      </c>
      <c r="J34" s="123">
        <f>ROUND(((SUM(BF140:BF867))*I34),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ROUND((SUM(BG140:BG867)),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ROUND((SUM(BH140:BH867)),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ROUND((SUM(BI140:BI867)),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307" t="str">
        <f>E7</f>
        <v>Odloučené pracoviště Jilemnického - přístavba a stavební úpravy frézařské dílny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59" t="str">
        <f>E9</f>
        <v>SO 01 - Stavební část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J140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2:12" s="9" customFormat="1" ht="24.95" hidden="1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J141</f>
        <v>0</v>
      </c>
      <c r="K97" s="148"/>
      <c r="L97" s="152"/>
    </row>
    <row r="98" spans="2:12" s="10" customFormat="1" ht="19.899999999999999" hidden="1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J142</f>
        <v>0</v>
      </c>
      <c r="K98" s="154"/>
      <c r="L98" s="158"/>
    </row>
    <row r="99" spans="2:12" s="10" customFormat="1" ht="19.899999999999999" hidden="1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J157</f>
        <v>0</v>
      </c>
      <c r="K99" s="154"/>
      <c r="L99" s="158"/>
    </row>
    <row r="100" spans="2:12" s="10" customFormat="1" ht="19.899999999999999" hidden="1" customHeight="1">
      <c r="B100" s="153"/>
      <c r="C100" s="154"/>
      <c r="D100" s="155" t="s">
        <v>107</v>
      </c>
      <c r="E100" s="156"/>
      <c r="F100" s="156"/>
      <c r="G100" s="156"/>
      <c r="H100" s="156"/>
      <c r="I100" s="156"/>
      <c r="J100" s="157">
        <f>J172</f>
        <v>0</v>
      </c>
      <c r="K100" s="154"/>
      <c r="L100" s="158"/>
    </row>
    <row r="101" spans="2:12" s="10" customFormat="1" ht="19.899999999999999" hidden="1" customHeight="1">
      <c r="B101" s="153"/>
      <c r="C101" s="154"/>
      <c r="D101" s="155" t="s">
        <v>108</v>
      </c>
      <c r="E101" s="156"/>
      <c r="F101" s="156"/>
      <c r="G101" s="156"/>
      <c r="H101" s="156"/>
      <c r="I101" s="156"/>
      <c r="J101" s="157">
        <f>J224</f>
        <v>0</v>
      </c>
      <c r="K101" s="154"/>
      <c r="L101" s="158"/>
    </row>
    <row r="102" spans="2:12" s="10" customFormat="1" ht="19.899999999999999" hidden="1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J379</f>
        <v>0</v>
      </c>
      <c r="K102" s="154"/>
      <c r="L102" s="158"/>
    </row>
    <row r="103" spans="2:12" s="10" customFormat="1" ht="19.899999999999999" hidden="1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J458</f>
        <v>0</v>
      </c>
      <c r="K103" s="154"/>
      <c r="L103" s="158"/>
    </row>
    <row r="104" spans="2:12" s="10" customFormat="1" ht="19.899999999999999" hidden="1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J471</f>
        <v>0</v>
      </c>
      <c r="K104" s="154"/>
      <c r="L104" s="158"/>
    </row>
    <row r="105" spans="2:12" s="9" customFormat="1" ht="24.95" hidden="1" customHeight="1">
      <c r="B105" s="147"/>
      <c r="C105" s="148"/>
      <c r="D105" s="149" t="s">
        <v>112</v>
      </c>
      <c r="E105" s="150"/>
      <c r="F105" s="150"/>
      <c r="G105" s="150"/>
      <c r="H105" s="150"/>
      <c r="I105" s="150"/>
      <c r="J105" s="151">
        <f>J474</f>
        <v>0</v>
      </c>
      <c r="K105" s="148"/>
      <c r="L105" s="152"/>
    </row>
    <row r="106" spans="2:12" s="10" customFormat="1" ht="19.899999999999999" hidden="1" customHeight="1">
      <c r="B106" s="153"/>
      <c r="C106" s="154"/>
      <c r="D106" s="155" t="s">
        <v>113</v>
      </c>
      <c r="E106" s="156"/>
      <c r="F106" s="156"/>
      <c r="G106" s="156"/>
      <c r="H106" s="156"/>
      <c r="I106" s="156"/>
      <c r="J106" s="157">
        <f>J475</f>
        <v>0</v>
      </c>
      <c r="K106" s="154"/>
      <c r="L106" s="158"/>
    </row>
    <row r="107" spans="2:12" s="10" customFormat="1" ht="19.899999999999999" hidden="1" customHeight="1">
      <c r="B107" s="153"/>
      <c r="C107" s="154"/>
      <c r="D107" s="155" t="s">
        <v>114</v>
      </c>
      <c r="E107" s="156"/>
      <c r="F107" s="156"/>
      <c r="G107" s="156"/>
      <c r="H107" s="156"/>
      <c r="I107" s="156"/>
      <c r="J107" s="157">
        <f>J491</f>
        <v>0</v>
      </c>
      <c r="K107" s="154"/>
      <c r="L107" s="158"/>
    </row>
    <row r="108" spans="2:12" s="10" customFormat="1" ht="19.899999999999999" hidden="1" customHeight="1">
      <c r="B108" s="153"/>
      <c r="C108" s="154"/>
      <c r="D108" s="155" t="s">
        <v>115</v>
      </c>
      <c r="E108" s="156"/>
      <c r="F108" s="156"/>
      <c r="G108" s="156"/>
      <c r="H108" s="156"/>
      <c r="I108" s="156"/>
      <c r="J108" s="157">
        <f>J517</f>
        <v>0</v>
      </c>
      <c r="K108" s="154"/>
      <c r="L108" s="158"/>
    </row>
    <row r="109" spans="2:12" s="10" customFormat="1" ht="19.899999999999999" hidden="1" customHeight="1">
      <c r="B109" s="153"/>
      <c r="C109" s="154"/>
      <c r="D109" s="155" t="s">
        <v>116</v>
      </c>
      <c r="E109" s="156"/>
      <c r="F109" s="156"/>
      <c r="G109" s="156"/>
      <c r="H109" s="156"/>
      <c r="I109" s="156"/>
      <c r="J109" s="157">
        <f>J533</f>
        <v>0</v>
      </c>
      <c r="K109" s="154"/>
      <c r="L109" s="158"/>
    </row>
    <row r="110" spans="2:12" s="10" customFormat="1" ht="19.899999999999999" hidden="1" customHeight="1">
      <c r="B110" s="153"/>
      <c r="C110" s="154"/>
      <c r="D110" s="155" t="s">
        <v>117</v>
      </c>
      <c r="E110" s="156"/>
      <c r="F110" s="156"/>
      <c r="G110" s="156"/>
      <c r="H110" s="156"/>
      <c r="I110" s="156"/>
      <c r="J110" s="157">
        <f>J542</f>
        <v>0</v>
      </c>
      <c r="K110" s="154"/>
      <c r="L110" s="158"/>
    </row>
    <row r="111" spans="2:12" s="10" customFormat="1" ht="19.899999999999999" hidden="1" customHeight="1">
      <c r="B111" s="153"/>
      <c r="C111" s="154"/>
      <c r="D111" s="155" t="s">
        <v>118</v>
      </c>
      <c r="E111" s="156"/>
      <c r="F111" s="156"/>
      <c r="G111" s="156"/>
      <c r="H111" s="156"/>
      <c r="I111" s="156"/>
      <c r="J111" s="157">
        <f>J547</f>
        <v>0</v>
      </c>
      <c r="K111" s="154"/>
      <c r="L111" s="158"/>
    </row>
    <row r="112" spans="2:12" s="10" customFormat="1" ht="19.899999999999999" hidden="1" customHeight="1">
      <c r="B112" s="153"/>
      <c r="C112" s="154"/>
      <c r="D112" s="155" t="s">
        <v>119</v>
      </c>
      <c r="E112" s="156"/>
      <c r="F112" s="156"/>
      <c r="G112" s="156"/>
      <c r="H112" s="156"/>
      <c r="I112" s="156"/>
      <c r="J112" s="157">
        <f>J558</f>
        <v>0</v>
      </c>
      <c r="K112" s="154"/>
      <c r="L112" s="158"/>
    </row>
    <row r="113" spans="1:31" s="10" customFormat="1" ht="19.899999999999999" hidden="1" customHeight="1">
      <c r="B113" s="153"/>
      <c r="C113" s="154"/>
      <c r="D113" s="155" t="s">
        <v>120</v>
      </c>
      <c r="E113" s="156"/>
      <c r="F113" s="156"/>
      <c r="G113" s="156"/>
      <c r="H113" s="156"/>
      <c r="I113" s="156"/>
      <c r="J113" s="157">
        <f>J568</f>
        <v>0</v>
      </c>
      <c r="K113" s="154"/>
      <c r="L113" s="158"/>
    </row>
    <row r="114" spans="1:31" s="10" customFormat="1" ht="19.899999999999999" hidden="1" customHeight="1">
      <c r="B114" s="153"/>
      <c r="C114" s="154"/>
      <c r="D114" s="155" t="s">
        <v>121</v>
      </c>
      <c r="E114" s="156"/>
      <c r="F114" s="156"/>
      <c r="G114" s="156"/>
      <c r="H114" s="156"/>
      <c r="I114" s="156"/>
      <c r="J114" s="157">
        <f>J603</f>
        <v>0</v>
      </c>
      <c r="K114" s="154"/>
      <c r="L114" s="158"/>
    </row>
    <row r="115" spans="1:31" s="10" customFormat="1" ht="19.899999999999999" hidden="1" customHeight="1">
      <c r="B115" s="153"/>
      <c r="C115" s="154"/>
      <c r="D115" s="155" t="s">
        <v>122</v>
      </c>
      <c r="E115" s="156"/>
      <c r="F115" s="156"/>
      <c r="G115" s="156"/>
      <c r="H115" s="156"/>
      <c r="I115" s="156"/>
      <c r="J115" s="157">
        <f>J613</f>
        <v>0</v>
      </c>
      <c r="K115" s="154"/>
      <c r="L115" s="158"/>
    </row>
    <row r="116" spans="1:31" s="10" customFormat="1" ht="19.899999999999999" hidden="1" customHeight="1">
      <c r="B116" s="153"/>
      <c r="C116" s="154"/>
      <c r="D116" s="155" t="s">
        <v>123</v>
      </c>
      <c r="E116" s="156"/>
      <c r="F116" s="156"/>
      <c r="G116" s="156"/>
      <c r="H116" s="156"/>
      <c r="I116" s="156"/>
      <c r="J116" s="157">
        <f>J700</f>
        <v>0</v>
      </c>
      <c r="K116" s="154"/>
      <c r="L116" s="158"/>
    </row>
    <row r="117" spans="1:31" s="10" customFormat="1" ht="19.899999999999999" hidden="1" customHeight="1">
      <c r="B117" s="153"/>
      <c r="C117" s="154"/>
      <c r="D117" s="155" t="s">
        <v>124</v>
      </c>
      <c r="E117" s="156"/>
      <c r="F117" s="156"/>
      <c r="G117" s="156"/>
      <c r="H117" s="156"/>
      <c r="I117" s="156"/>
      <c r="J117" s="157">
        <f>J720</f>
        <v>0</v>
      </c>
      <c r="K117" s="154"/>
      <c r="L117" s="158"/>
    </row>
    <row r="118" spans="1:31" s="10" customFormat="1" ht="19.899999999999999" hidden="1" customHeight="1">
      <c r="B118" s="153"/>
      <c r="C118" s="154"/>
      <c r="D118" s="155" t="s">
        <v>125</v>
      </c>
      <c r="E118" s="156"/>
      <c r="F118" s="156"/>
      <c r="G118" s="156"/>
      <c r="H118" s="156"/>
      <c r="I118" s="156"/>
      <c r="J118" s="157">
        <f>J758</f>
        <v>0</v>
      </c>
      <c r="K118" s="154"/>
      <c r="L118" s="158"/>
    </row>
    <row r="119" spans="1:31" s="10" customFormat="1" ht="19.899999999999999" hidden="1" customHeight="1">
      <c r="B119" s="153"/>
      <c r="C119" s="154"/>
      <c r="D119" s="155" t="s">
        <v>126</v>
      </c>
      <c r="E119" s="156"/>
      <c r="F119" s="156"/>
      <c r="G119" s="156"/>
      <c r="H119" s="156"/>
      <c r="I119" s="156"/>
      <c r="J119" s="157">
        <f>J792</f>
        <v>0</v>
      </c>
      <c r="K119" s="154"/>
      <c r="L119" s="158"/>
    </row>
    <row r="120" spans="1:31" s="10" customFormat="1" ht="19.899999999999999" hidden="1" customHeight="1">
      <c r="B120" s="153"/>
      <c r="C120" s="154"/>
      <c r="D120" s="155" t="s">
        <v>127</v>
      </c>
      <c r="E120" s="156"/>
      <c r="F120" s="156"/>
      <c r="G120" s="156"/>
      <c r="H120" s="156"/>
      <c r="I120" s="156"/>
      <c r="J120" s="157">
        <f>J794</f>
        <v>0</v>
      </c>
      <c r="K120" s="154"/>
      <c r="L120" s="158"/>
    </row>
    <row r="121" spans="1:31" s="2" customFormat="1" ht="21.75" hidden="1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hidden="1" customHeight="1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ht="11.25" hidden="1"/>
    <row r="124" spans="1:31" ht="11.25" hidden="1"/>
    <row r="125" spans="1:31" ht="11.25" hidden="1"/>
    <row r="126" spans="1:31" s="2" customFormat="1" ht="6.95" customHeight="1">
      <c r="A126" s="34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24.95" customHeight="1">
      <c r="A127" s="34"/>
      <c r="B127" s="35"/>
      <c r="C127" s="23" t="s">
        <v>128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16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26.25" customHeight="1">
      <c r="A130" s="34"/>
      <c r="B130" s="35"/>
      <c r="C130" s="36"/>
      <c r="D130" s="36"/>
      <c r="E130" s="307" t="str">
        <f>E7</f>
        <v>Odloučené pracoviště Jilemnického - přístavba a stavební úpravy frézařské dílny</v>
      </c>
      <c r="F130" s="308"/>
      <c r="G130" s="308"/>
      <c r="H130" s="308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97</v>
      </c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6.5" customHeight="1">
      <c r="A132" s="34"/>
      <c r="B132" s="35"/>
      <c r="C132" s="36"/>
      <c r="D132" s="36"/>
      <c r="E132" s="259" t="str">
        <f>E9</f>
        <v>SO 01 - Stavební část</v>
      </c>
      <c r="F132" s="309"/>
      <c r="G132" s="309"/>
      <c r="H132" s="309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2" customHeight="1">
      <c r="A134" s="34"/>
      <c r="B134" s="35"/>
      <c r="C134" s="29" t="s">
        <v>20</v>
      </c>
      <c r="D134" s="36"/>
      <c r="E134" s="36"/>
      <c r="F134" s="27" t="str">
        <f>F12</f>
        <v xml:space="preserve"> </v>
      </c>
      <c r="G134" s="36"/>
      <c r="H134" s="36"/>
      <c r="I134" s="29" t="s">
        <v>22</v>
      </c>
      <c r="J134" s="66" t="str">
        <f>IF(J12="","",J12)</f>
        <v>5. 3. 2023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6.9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>
      <c r="A136" s="34"/>
      <c r="B136" s="35"/>
      <c r="C136" s="29" t="s">
        <v>24</v>
      </c>
      <c r="D136" s="36"/>
      <c r="E136" s="36"/>
      <c r="F136" s="27" t="str">
        <f>E15</f>
        <v xml:space="preserve"> </v>
      </c>
      <c r="G136" s="36"/>
      <c r="H136" s="36"/>
      <c r="I136" s="29" t="s">
        <v>29</v>
      </c>
      <c r="J136" s="32" t="str">
        <f>E21</f>
        <v xml:space="preserve"> 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>
      <c r="A137" s="34"/>
      <c r="B137" s="35"/>
      <c r="C137" s="29" t="s">
        <v>27</v>
      </c>
      <c r="D137" s="36"/>
      <c r="E137" s="36"/>
      <c r="F137" s="27" t="str">
        <f>IF(E18="","",E18)</f>
        <v>Vyplň údaj</v>
      </c>
      <c r="G137" s="36"/>
      <c r="H137" s="36"/>
      <c r="I137" s="29" t="s">
        <v>31</v>
      </c>
      <c r="J137" s="32" t="str">
        <f>E24</f>
        <v xml:space="preserve"> 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0.3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11" customFormat="1" ht="29.25" customHeight="1">
      <c r="A139" s="159"/>
      <c r="B139" s="160"/>
      <c r="C139" s="161" t="s">
        <v>129</v>
      </c>
      <c r="D139" s="162" t="s">
        <v>58</v>
      </c>
      <c r="E139" s="162" t="s">
        <v>54</v>
      </c>
      <c r="F139" s="162" t="s">
        <v>55</v>
      </c>
      <c r="G139" s="162" t="s">
        <v>130</v>
      </c>
      <c r="H139" s="162" t="s">
        <v>131</v>
      </c>
      <c r="I139" s="162" t="s">
        <v>132</v>
      </c>
      <c r="J139" s="162" t="s">
        <v>101</v>
      </c>
      <c r="K139" s="163" t="s">
        <v>133</v>
      </c>
      <c r="L139" s="164"/>
      <c r="M139" s="75" t="s">
        <v>1</v>
      </c>
      <c r="N139" s="76" t="s">
        <v>37</v>
      </c>
      <c r="O139" s="76" t="s">
        <v>134</v>
      </c>
      <c r="P139" s="76" t="s">
        <v>135</v>
      </c>
      <c r="Q139" s="76" t="s">
        <v>136</v>
      </c>
      <c r="R139" s="76" t="s">
        <v>137</v>
      </c>
      <c r="S139" s="76" t="s">
        <v>138</v>
      </c>
      <c r="T139" s="77" t="s">
        <v>139</v>
      </c>
      <c r="U139" s="159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/>
    </row>
    <row r="140" spans="1:65" s="2" customFormat="1" ht="22.9" customHeight="1">
      <c r="A140" s="34"/>
      <c r="B140" s="35"/>
      <c r="C140" s="82" t="s">
        <v>140</v>
      </c>
      <c r="D140" s="36"/>
      <c r="E140" s="36"/>
      <c r="F140" s="36"/>
      <c r="G140" s="36"/>
      <c r="H140" s="36"/>
      <c r="I140" s="36"/>
      <c r="J140" s="165">
        <f>BK140</f>
        <v>0</v>
      </c>
      <c r="K140" s="36"/>
      <c r="L140" s="39"/>
      <c r="M140" s="78"/>
      <c r="N140" s="166"/>
      <c r="O140" s="79"/>
      <c r="P140" s="167">
        <f>P141+P474</f>
        <v>0</v>
      </c>
      <c r="Q140" s="79"/>
      <c r="R140" s="167">
        <f>R141+R474</f>
        <v>1.3173327699999999</v>
      </c>
      <c r="S140" s="79"/>
      <c r="T140" s="168">
        <f>T141+T474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72</v>
      </c>
      <c r="AU140" s="17" t="s">
        <v>103</v>
      </c>
      <c r="BK140" s="169">
        <f>BK141+BK474</f>
        <v>0</v>
      </c>
    </row>
    <row r="141" spans="1:65" s="12" customFormat="1" ht="25.9" customHeight="1">
      <c r="B141" s="170"/>
      <c r="C141" s="171"/>
      <c r="D141" s="172" t="s">
        <v>72</v>
      </c>
      <c r="E141" s="173" t="s">
        <v>141</v>
      </c>
      <c r="F141" s="173" t="s">
        <v>142</v>
      </c>
      <c r="G141" s="171"/>
      <c r="H141" s="171"/>
      <c r="I141" s="174"/>
      <c r="J141" s="175">
        <f>BK141</f>
        <v>0</v>
      </c>
      <c r="K141" s="171"/>
      <c r="L141" s="176"/>
      <c r="M141" s="177"/>
      <c r="N141" s="178"/>
      <c r="O141" s="178"/>
      <c r="P141" s="179">
        <f>P142+P157+P172+P224+P379+P458+P471</f>
        <v>0</v>
      </c>
      <c r="Q141" s="178"/>
      <c r="R141" s="179">
        <f>R142+R157+R172+R224+R379+R458+R471</f>
        <v>0</v>
      </c>
      <c r="S141" s="178"/>
      <c r="T141" s="180">
        <f>T142+T157+T172+T224+T379+T458+T471</f>
        <v>0</v>
      </c>
      <c r="AR141" s="181" t="s">
        <v>81</v>
      </c>
      <c r="AT141" s="182" t="s">
        <v>72</v>
      </c>
      <c r="AU141" s="182" t="s">
        <v>73</v>
      </c>
      <c r="AY141" s="181" t="s">
        <v>143</v>
      </c>
      <c r="BK141" s="183">
        <f>BK142+BK157+BK172+BK224+BK379+BK458+BK471</f>
        <v>0</v>
      </c>
    </row>
    <row r="142" spans="1:65" s="12" customFormat="1" ht="22.9" customHeight="1">
      <c r="B142" s="170"/>
      <c r="C142" s="171"/>
      <c r="D142" s="172" t="s">
        <v>72</v>
      </c>
      <c r="E142" s="184" t="s">
        <v>81</v>
      </c>
      <c r="F142" s="184" t="s">
        <v>144</v>
      </c>
      <c r="G142" s="171"/>
      <c r="H142" s="171"/>
      <c r="I142" s="174"/>
      <c r="J142" s="185">
        <f>BK142</f>
        <v>0</v>
      </c>
      <c r="K142" s="171"/>
      <c r="L142" s="176"/>
      <c r="M142" s="177"/>
      <c r="N142" s="178"/>
      <c r="O142" s="178"/>
      <c r="P142" s="179">
        <f>SUM(P143:P156)</f>
        <v>0</v>
      </c>
      <c r="Q142" s="178"/>
      <c r="R142" s="179">
        <f>SUM(R143:R156)</f>
        <v>0</v>
      </c>
      <c r="S142" s="178"/>
      <c r="T142" s="180">
        <f>SUM(T143:T156)</f>
        <v>0</v>
      </c>
      <c r="AR142" s="181" t="s">
        <v>81</v>
      </c>
      <c r="AT142" s="182" t="s">
        <v>72</v>
      </c>
      <c r="AU142" s="182" t="s">
        <v>81</v>
      </c>
      <c r="AY142" s="181" t="s">
        <v>143</v>
      </c>
      <c r="BK142" s="183">
        <f>SUM(BK143:BK156)</f>
        <v>0</v>
      </c>
    </row>
    <row r="143" spans="1:65" s="2" customFormat="1" ht="24.2" customHeight="1">
      <c r="A143" s="34"/>
      <c r="B143" s="35"/>
      <c r="C143" s="186" t="s">
        <v>81</v>
      </c>
      <c r="D143" s="186" t="s">
        <v>145</v>
      </c>
      <c r="E143" s="187" t="s">
        <v>146</v>
      </c>
      <c r="F143" s="188" t="s">
        <v>147</v>
      </c>
      <c r="G143" s="189" t="s">
        <v>148</v>
      </c>
      <c r="H143" s="190">
        <v>1.728</v>
      </c>
      <c r="I143" s="191"/>
      <c r="J143" s="192">
        <f>ROUND(I143*H143,2)</f>
        <v>0</v>
      </c>
      <c r="K143" s="188" t="s">
        <v>149</v>
      </c>
      <c r="L143" s="39"/>
      <c r="M143" s="193" t="s">
        <v>1</v>
      </c>
      <c r="N143" s="194" t="s">
        <v>38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150</v>
      </c>
      <c r="AT143" s="197" t="s">
        <v>145</v>
      </c>
      <c r="AU143" s="197" t="s">
        <v>83</v>
      </c>
      <c r="AY143" s="17" t="s">
        <v>143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81</v>
      </c>
      <c r="BK143" s="198">
        <f>ROUND(I143*H143,2)</f>
        <v>0</v>
      </c>
      <c r="BL143" s="17" t="s">
        <v>150</v>
      </c>
      <c r="BM143" s="197" t="s">
        <v>83</v>
      </c>
    </row>
    <row r="144" spans="1:65" s="2" customFormat="1" ht="11.25">
      <c r="A144" s="34"/>
      <c r="B144" s="35"/>
      <c r="C144" s="36"/>
      <c r="D144" s="199" t="s">
        <v>151</v>
      </c>
      <c r="E144" s="36"/>
      <c r="F144" s="200" t="s">
        <v>152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151</v>
      </c>
      <c r="AU144" s="17" t="s">
        <v>83</v>
      </c>
    </row>
    <row r="145" spans="1:65" s="13" customFormat="1" ht="11.25">
      <c r="B145" s="204"/>
      <c r="C145" s="205"/>
      <c r="D145" s="206" t="s">
        <v>153</v>
      </c>
      <c r="E145" s="207" t="s">
        <v>1</v>
      </c>
      <c r="F145" s="208" t="s">
        <v>154</v>
      </c>
      <c r="G145" s="205"/>
      <c r="H145" s="209">
        <v>1.728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153</v>
      </c>
      <c r="AU145" s="215" t="s">
        <v>83</v>
      </c>
      <c r="AV145" s="13" t="s">
        <v>83</v>
      </c>
      <c r="AW145" s="13" t="s">
        <v>30</v>
      </c>
      <c r="AX145" s="13" t="s">
        <v>73</v>
      </c>
      <c r="AY145" s="215" t="s">
        <v>143</v>
      </c>
    </row>
    <row r="146" spans="1:65" s="14" customFormat="1" ht="11.25">
      <c r="B146" s="216"/>
      <c r="C146" s="217"/>
      <c r="D146" s="206" t="s">
        <v>153</v>
      </c>
      <c r="E146" s="218" t="s">
        <v>1</v>
      </c>
      <c r="F146" s="219" t="s">
        <v>155</v>
      </c>
      <c r="G146" s="217"/>
      <c r="H146" s="220">
        <v>1.728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153</v>
      </c>
      <c r="AU146" s="226" t="s">
        <v>83</v>
      </c>
      <c r="AV146" s="14" t="s">
        <v>150</v>
      </c>
      <c r="AW146" s="14" t="s">
        <v>30</v>
      </c>
      <c r="AX146" s="14" t="s">
        <v>81</v>
      </c>
      <c r="AY146" s="226" t="s">
        <v>143</v>
      </c>
    </row>
    <row r="147" spans="1:65" s="2" customFormat="1" ht="37.9" customHeight="1">
      <c r="A147" s="34"/>
      <c r="B147" s="35"/>
      <c r="C147" s="186" t="s">
        <v>83</v>
      </c>
      <c r="D147" s="186" t="s">
        <v>145</v>
      </c>
      <c r="E147" s="187" t="s">
        <v>156</v>
      </c>
      <c r="F147" s="188" t="s">
        <v>157</v>
      </c>
      <c r="G147" s="189" t="s">
        <v>148</v>
      </c>
      <c r="H147" s="190">
        <v>1.728</v>
      </c>
      <c r="I147" s="191"/>
      <c r="J147" s="192">
        <f>ROUND(I147*H147,2)</f>
        <v>0</v>
      </c>
      <c r="K147" s="188" t="s">
        <v>149</v>
      </c>
      <c r="L147" s="39"/>
      <c r="M147" s="193" t="s">
        <v>1</v>
      </c>
      <c r="N147" s="194" t="s">
        <v>38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150</v>
      </c>
      <c r="AT147" s="197" t="s">
        <v>145</v>
      </c>
      <c r="AU147" s="197" t="s">
        <v>83</v>
      </c>
      <c r="AY147" s="17" t="s">
        <v>143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81</v>
      </c>
      <c r="BK147" s="198">
        <f>ROUND(I147*H147,2)</f>
        <v>0</v>
      </c>
      <c r="BL147" s="17" t="s">
        <v>150</v>
      </c>
      <c r="BM147" s="197" t="s">
        <v>150</v>
      </c>
    </row>
    <row r="148" spans="1:65" s="2" customFormat="1" ht="11.25">
      <c r="A148" s="34"/>
      <c r="B148" s="35"/>
      <c r="C148" s="36"/>
      <c r="D148" s="199" t="s">
        <v>151</v>
      </c>
      <c r="E148" s="36"/>
      <c r="F148" s="200" t="s">
        <v>158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151</v>
      </c>
      <c r="AU148" s="17" t="s">
        <v>83</v>
      </c>
    </row>
    <row r="149" spans="1:65" s="2" customFormat="1" ht="37.9" customHeight="1">
      <c r="A149" s="34"/>
      <c r="B149" s="35"/>
      <c r="C149" s="186" t="s">
        <v>159</v>
      </c>
      <c r="D149" s="186" t="s">
        <v>145</v>
      </c>
      <c r="E149" s="187" t="s">
        <v>160</v>
      </c>
      <c r="F149" s="188" t="s">
        <v>161</v>
      </c>
      <c r="G149" s="189" t="s">
        <v>148</v>
      </c>
      <c r="H149" s="190">
        <v>17.28</v>
      </c>
      <c r="I149" s="191"/>
      <c r="J149" s="192">
        <f>ROUND(I149*H149,2)</f>
        <v>0</v>
      </c>
      <c r="K149" s="188" t="s">
        <v>149</v>
      </c>
      <c r="L149" s="39"/>
      <c r="M149" s="193" t="s">
        <v>1</v>
      </c>
      <c r="N149" s="194" t="s">
        <v>38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150</v>
      </c>
      <c r="AT149" s="197" t="s">
        <v>145</v>
      </c>
      <c r="AU149" s="197" t="s">
        <v>83</v>
      </c>
      <c r="AY149" s="17" t="s">
        <v>143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81</v>
      </c>
      <c r="BK149" s="198">
        <f>ROUND(I149*H149,2)</f>
        <v>0</v>
      </c>
      <c r="BL149" s="17" t="s">
        <v>150</v>
      </c>
      <c r="BM149" s="197" t="s">
        <v>162</v>
      </c>
    </row>
    <row r="150" spans="1:65" s="2" customFormat="1" ht="11.25">
      <c r="A150" s="34"/>
      <c r="B150" s="35"/>
      <c r="C150" s="36"/>
      <c r="D150" s="199" t="s">
        <v>151</v>
      </c>
      <c r="E150" s="36"/>
      <c r="F150" s="200" t="s">
        <v>163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151</v>
      </c>
      <c r="AU150" s="17" t="s">
        <v>83</v>
      </c>
    </row>
    <row r="151" spans="1:65" s="13" customFormat="1" ht="11.25">
      <c r="B151" s="204"/>
      <c r="C151" s="205"/>
      <c r="D151" s="206" t="s">
        <v>153</v>
      </c>
      <c r="E151" s="207" t="s">
        <v>1</v>
      </c>
      <c r="F151" s="208" t="s">
        <v>164</v>
      </c>
      <c r="G151" s="205"/>
      <c r="H151" s="209">
        <v>17.28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153</v>
      </c>
      <c r="AU151" s="215" t="s">
        <v>83</v>
      </c>
      <c r="AV151" s="13" t="s">
        <v>83</v>
      </c>
      <c r="AW151" s="13" t="s">
        <v>30</v>
      </c>
      <c r="AX151" s="13" t="s">
        <v>73</v>
      </c>
      <c r="AY151" s="215" t="s">
        <v>143</v>
      </c>
    </row>
    <row r="152" spans="1:65" s="14" customFormat="1" ht="11.25">
      <c r="B152" s="216"/>
      <c r="C152" s="217"/>
      <c r="D152" s="206" t="s">
        <v>153</v>
      </c>
      <c r="E152" s="218" t="s">
        <v>1</v>
      </c>
      <c r="F152" s="219" t="s">
        <v>155</v>
      </c>
      <c r="G152" s="217"/>
      <c r="H152" s="220">
        <v>17.28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153</v>
      </c>
      <c r="AU152" s="226" t="s">
        <v>83</v>
      </c>
      <c r="AV152" s="14" t="s">
        <v>150</v>
      </c>
      <c r="AW152" s="14" t="s">
        <v>30</v>
      </c>
      <c r="AX152" s="14" t="s">
        <v>81</v>
      </c>
      <c r="AY152" s="226" t="s">
        <v>143</v>
      </c>
    </row>
    <row r="153" spans="1:65" s="2" customFormat="1" ht="33" customHeight="1">
      <c r="A153" s="34"/>
      <c r="B153" s="35"/>
      <c r="C153" s="186" t="s">
        <v>150</v>
      </c>
      <c r="D153" s="186" t="s">
        <v>145</v>
      </c>
      <c r="E153" s="187" t="s">
        <v>165</v>
      </c>
      <c r="F153" s="188" t="s">
        <v>166</v>
      </c>
      <c r="G153" s="189" t="s">
        <v>167</v>
      </c>
      <c r="H153" s="190">
        <v>3.11</v>
      </c>
      <c r="I153" s="191"/>
      <c r="J153" s="192">
        <f>ROUND(I153*H153,2)</f>
        <v>0</v>
      </c>
      <c r="K153" s="188" t="s">
        <v>149</v>
      </c>
      <c r="L153" s="39"/>
      <c r="M153" s="193" t="s">
        <v>1</v>
      </c>
      <c r="N153" s="194" t="s">
        <v>38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150</v>
      </c>
      <c r="AT153" s="197" t="s">
        <v>145</v>
      </c>
      <c r="AU153" s="197" t="s">
        <v>83</v>
      </c>
      <c r="AY153" s="17" t="s">
        <v>143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81</v>
      </c>
      <c r="BK153" s="198">
        <f>ROUND(I153*H153,2)</f>
        <v>0</v>
      </c>
      <c r="BL153" s="17" t="s">
        <v>150</v>
      </c>
      <c r="BM153" s="197" t="s">
        <v>168</v>
      </c>
    </row>
    <row r="154" spans="1:65" s="2" customFormat="1" ht="11.25">
      <c r="A154" s="34"/>
      <c r="B154" s="35"/>
      <c r="C154" s="36"/>
      <c r="D154" s="199" t="s">
        <v>151</v>
      </c>
      <c r="E154" s="36"/>
      <c r="F154" s="200" t="s">
        <v>169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151</v>
      </c>
      <c r="AU154" s="17" t="s">
        <v>83</v>
      </c>
    </row>
    <row r="155" spans="1:65" s="13" customFormat="1" ht="11.25">
      <c r="B155" s="204"/>
      <c r="C155" s="205"/>
      <c r="D155" s="206" t="s">
        <v>153</v>
      </c>
      <c r="E155" s="207" t="s">
        <v>1</v>
      </c>
      <c r="F155" s="208" t="s">
        <v>170</v>
      </c>
      <c r="G155" s="205"/>
      <c r="H155" s="209">
        <v>3.11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153</v>
      </c>
      <c r="AU155" s="215" t="s">
        <v>83</v>
      </c>
      <c r="AV155" s="13" t="s">
        <v>83</v>
      </c>
      <c r="AW155" s="13" t="s">
        <v>30</v>
      </c>
      <c r="AX155" s="13" t="s">
        <v>73</v>
      </c>
      <c r="AY155" s="215" t="s">
        <v>143</v>
      </c>
    </row>
    <row r="156" spans="1:65" s="14" customFormat="1" ht="11.25">
      <c r="B156" s="216"/>
      <c r="C156" s="217"/>
      <c r="D156" s="206" t="s">
        <v>153</v>
      </c>
      <c r="E156" s="218" t="s">
        <v>1</v>
      </c>
      <c r="F156" s="219" t="s">
        <v>155</v>
      </c>
      <c r="G156" s="217"/>
      <c r="H156" s="220">
        <v>3.11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153</v>
      </c>
      <c r="AU156" s="226" t="s">
        <v>83</v>
      </c>
      <c r="AV156" s="14" t="s">
        <v>150</v>
      </c>
      <c r="AW156" s="14" t="s">
        <v>30</v>
      </c>
      <c r="AX156" s="14" t="s">
        <v>81</v>
      </c>
      <c r="AY156" s="226" t="s">
        <v>143</v>
      </c>
    </row>
    <row r="157" spans="1:65" s="12" customFormat="1" ht="22.9" customHeight="1">
      <c r="B157" s="170"/>
      <c r="C157" s="171"/>
      <c r="D157" s="172" t="s">
        <v>72</v>
      </c>
      <c r="E157" s="184" t="s">
        <v>83</v>
      </c>
      <c r="F157" s="184" t="s">
        <v>171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SUM(P158:P171)</f>
        <v>0</v>
      </c>
      <c r="Q157" s="178"/>
      <c r="R157" s="179">
        <f>SUM(R158:R171)</f>
        <v>0</v>
      </c>
      <c r="S157" s="178"/>
      <c r="T157" s="180">
        <f>SUM(T158:T171)</f>
        <v>0</v>
      </c>
      <c r="AR157" s="181" t="s">
        <v>81</v>
      </c>
      <c r="AT157" s="182" t="s">
        <v>72</v>
      </c>
      <c r="AU157" s="182" t="s">
        <v>81</v>
      </c>
      <c r="AY157" s="181" t="s">
        <v>143</v>
      </c>
      <c r="BK157" s="183">
        <f>SUM(BK158:BK171)</f>
        <v>0</v>
      </c>
    </row>
    <row r="158" spans="1:65" s="2" customFormat="1" ht="16.5" customHeight="1">
      <c r="A158" s="34"/>
      <c r="B158" s="35"/>
      <c r="C158" s="186" t="s">
        <v>172</v>
      </c>
      <c r="D158" s="186" t="s">
        <v>145</v>
      </c>
      <c r="E158" s="187" t="s">
        <v>173</v>
      </c>
      <c r="F158" s="188" t="s">
        <v>174</v>
      </c>
      <c r="G158" s="189" t="s">
        <v>148</v>
      </c>
      <c r="H158" s="190">
        <v>1.5840000000000001</v>
      </c>
      <c r="I158" s="191"/>
      <c r="J158" s="192">
        <f>ROUND(I158*H158,2)</f>
        <v>0</v>
      </c>
      <c r="K158" s="188" t="s">
        <v>149</v>
      </c>
      <c r="L158" s="39"/>
      <c r="M158" s="193" t="s">
        <v>1</v>
      </c>
      <c r="N158" s="194" t="s">
        <v>38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150</v>
      </c>
      <c r="AT158" s="197" t="s">
        <v>145</v>
      </c>
      <c r="AU158" s="197" t="s">
        <v>83</v>
      </c>
      <c r="AY158" s="17" t="s">
        <v>143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81</v>
      </c>
      <c r="BK158" s="198">
        <f>ROUND(I158*H158,2)</f>
        <v>0</v>
      </c>
      <c r="BL158" s="17" t="s">
        <v>150</v>
      </c>
      <c r="BM158" s="197" t="s">
        <v>175</v>
      </c>
    </row>
    <row r="159" spans="1:65" s="2" customFormat="1" ht="11.25">
      <c r="A159" s="34"/>
      <c r="B159" s="35"/>
      <c r="C159" s="36"/>
      <c r="D159" s="199" t="s">
        <v>151</v>
      </c>
      <c r="E159" s="36"/>
      <c r="F159" s="200" t="s">
        <v>176</v>
      </c>
      <c r="G159" s="36"/>
      <c r="H159" s="36"/>
      <c r="I159" s="201"/>
      <c r="J159" s="36"/>
      <c r="K159" s="36"/>
      <c r="L159" s="39"/>
      <c r="M159" s="202"/>
      <c r="N159" s="203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151</v>
      </c>
      <c r="AU159" s="17" t="s">
        <v>83</v>
      </c>
    </row>
    <row r="160" spans="1:65" s="13" customFormat="1" ht="11.25">
      <c r="B160" s="204"/>
      <c r="C160" s="205"/>
      <c r="D160" s="206" t="s">
        <v>153</v>
      </c>
      <c r="E160" s="207" t="s">
        <v>1</v>
      </c>
      <c r="F160" s="208" t="s">
        <v>177</v>
      </c>
      <c r="G160" s="205"/>
      <c r="H160" s="209">
        <v>1.5840000000000001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153</v>
      </c>
      <c r="AU160" s="215" t="s">
        <v>83</v>
      </c>
      <c r="AV160" s="13" t="s">
        <v>83</v>
      </c>
      <c r="AW160" s="13" t="s">
        <v>30</v>
      </c>
      <c r="AX160" s="13" t="s">
        <v>73</v>
      </c>
      <c r="AY160" s="215" t="s">
        <v>143</v>
      </c>
    </row>
    <row r="161" spans="1:65" s="14" customFormat="1" ht="11.25">
      <c r="B161" s="216"/>
      <c r="C161" s="217"/>
      <c r="D161" s="206" t="s">
        <v>153</v>
      </c>
      <c r="E161" s="218" t="s">
        <v>1</v>
      </c>
      <c r="F161" s="219" t="s">
        <v>155</v>
      </c>
      <c r="G161" s="217"/>
      <c r="H161" s="220">
        <v>1.5840000000000001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153</v>
      </c>
      <c r="AU161" s="226" t="s">
        <v>83</v>
      </c>
      <c r="AV161" s="14" t="s">
        <v>150</v>
      </c>
      <c r="AW161" s="14" t="s">
        <v>30</v>
      </c>
      <c r="AX161" s="14" t="s">
        <v>81</v>
      </c>
      <c r="AY161" s="226" t="s">
        <v>143</v>
      </c>
    </row>
    <row r="162" spans="1:65" s="2" customFormat="1" ht="33" customHeight="1">
      <c r="A162" s="34"/>
      <c r="B162" s="35"/>
      <c r="C162" s="186" t="s">
        <v>162</v>
      </c>
      <c r="D162" s="186" t="s">
        <v>145</v>
      </c>
      <c r="E162" s="187" t="s">
        <v>178</v>
      </c>
      <c r="F162" s="188" t="s">
        <v>179</v>
      </c>
      <c r="G162" s="189" t="s">
        <v>180</v>
      </c>
      <c r="H162" s="190">
        <v>18.715</v>
      </c>
      <c r="I162" s="191"/>
      <c r="J162" s="192">
        <f>ROUND(I162*H162,2)</f>
        <v>0</v>
      </c>
      <c r="K162" s="188" t="s">
        <v>149</v>
      </c>
      <c r="L162" s="39"/>
      <c r="M162" s="193" t="s">
        <v>1</v>
      </c>
      <c r="N162" s="194" t="s">
        <v>38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150</v>
      </c>
      <c r="AT162" s="197" t="s">
        <v>145</v>
      </c>
      <c r="AU162" s="197" t="s">
        <v>83</v>
      </c>
      <c r="AY162" s="17" t="s">
        <v>143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81</v>
      </c>
      <c r="BK162" s="198">
        <f>ROUND(I162*H162,2)</f>
        <v>0</v>
      </c>
      <c r="BL162" s="17" t="s">
        <v>150</v>
      </c>
      <c r="BM162" s="197" t="s">
        <v>181</v>
      </c>
    </row>
    <row r="163" spans="1:65" s="2" customFormat="1" ht="11.25">
      <c r="A163" s="34"/>
      <c r="B163" s="35"/>
      <c r="C163" s="36"/>
      <c r="D163" s="199" t="s">
        <v>151</v>
      </c>
      <c r="E163" s="36"/>
      <c r="F163" s="200" t="s">
        <v>182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151</v>
      </c>
      <c r="AU163" s="17" t="s">
        <v>83</v>
      </c>
    </row>
    <row r="164" spans="1:65" s="13" customFormat="1" ht="11.25">
      <c r="B164" s="204"/>
      <c r="C164" s="205"/>
      <c r="D164" s="206" t="s">
        <v>153</v>
      </c>
      <c r="E164" s="207" t="s">
        <v>1</v>
      </c>
      <c r="F164" s="208" t="s">
        <v>183</v>
      </c>
      <c r="G164" s="205"/>
      <c r="H164" s="209">
        <v>16.375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153</v>
      </c>
      <c r="AU164" s="215" t="s">
        <v>83</v>
      </c>
      <c r="AV164" s="13" t="s">
        <v>83</v>
      </c>
      <c r="AW164" s="13" t="s">
        <v>30</v>
      </c>
      <c r="AX164" s="13" t="s">
        <v>73</v>
      </c>
      <c r="AY164" s="215" t="s">
        <v>143</v>
      </c>
    </row>
    <row r="165" spans="1:65" s="13" customFormat="1" ht="11.25">
      <c r="B165" s="204"/>
      <c r="C165" s="205"/>
      <c r="D165" s="206" t="s">
        <v>153</v>
      </c>
      <c r="E165" s="207" t="s">
        <v>1</v>
      </c>
      <c r="F165" s="208" t="s">
        <v>184</v>
      </c>
      <c r="G165" s="205"/>
      <c r="H165" s="209">
        <v>2.34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153</v>
      </c>
      <c r="AU165" s="215" t="s">
        <v>83</v>
      </c>
      <c r="AV165" s="13" t="s">
        <v>83</v>
      </c>
      <c r="AW165" s="13" t="s">
        <v>30</v>
      </c>
      <c r="AX165" s="13" t="s">
        <v>73</v>
      </c>
      <c r="AY165" s="215" t="s">
        <v>143</v>
      </c>
    </row>
    <row r="166" spans="1:65" s="14" customFormat="1" ht="11.25">
      <c r="B166" s="216"/>
      <c r="C166" s="217"/>
      <c r="D166" s="206" t="s">
        <v>153</v>
      </c>
      <c r="E166" s="218" t="s">
        <v>1</v>
      </c>
      <c r="F166" s="219" t="s">
        <v>155</v>
      </c>
      <c r="G166" s="217"/>
      <c r="H166" s="220">
        <v>18.715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153</v>
      </c>
      <c r="AU166" s="226" t="s">
        <v>83</v>
      </c>
      <c r="AV166" s="14" t="s">
        <v>150</v>
      </c>
      <c r="AW166" s="14" t="s">
        <v>30</v>
      </c>
      <c r="AX166" s="14" t="s">
        <v>81</v>
      </c>
      <c r="AY166" s="226" t="s">
        <v>143</v>
      </c>
    </row>
    <row r="167" spans="1:65" s="2" customFormat="1" ht="24.2" customHeight="1">
      <c r="A167" s="34"/>
      <c r="B167" s="35"/>
      <c r="C167" s="186" t="s">
        <v>185</v>
      </c>
      <c r="D167" s="186" t="s">
        <v>145</v>
      </c>
      <c r="E167" s="187" t="s">
        <v>186</v>
      </c>
      <c r="F167" s="188" t="s">
        <v>187</v>
      </c>
      <c r="G167" s="189" t="s">
        <v>167</v>
      </c>
      <c r="H167" s="190">
        <v>0.113</v>
      </c>
      <c r="I167" s="191"/>
      <c r="J167" s="192">
        <f>ROUND(I167*H167,2)</f>
        <v>0</v>
      </c>
      <c r="K167" s="188" t="s">
        <v>149</v>
      </c>
      <c r="L167" s="39"/>
      <c r="M167" s="193" t="s">
        <v>1</v>
      </c>
      <c r="N167" s="194" t="s">
        <v>38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150</v>
      </c>
      <c r="AT167" s="197" t="s">
        <v>145</v>
      </c>
      <c r="AU167" s="197" t="s">
        <v>83</v>
      </c>
      <c r="AY167" s="17" t="s">
        <v>143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81</v>
      </c>
      <c r="BK167" s="198">
        <f>ROUND(I167*H167,2)</f>
        <v>0</v>
      </c>
      <c r="BL167" s="17" t="s">
        <v>150</v>
      </c>
      <c r="BM167" s="197" t="s">
        <v>188</v>
      </c>
    </row>
    <row r="168" spans="1:65" s="2" customFormat="1" ht="11.25">
      <c r="A168" s="34"/>
      <c r="B168" s="35"/>
      <c r="C168" s="36"/>
      <c r="D168" s="199" t="s">
        <v>151</v>
      </c>
      <c r="E168" s="36"/>
      <c r="F168" s="200" t="s">
        <v>189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151</v>
      </c>
      <c r="AU168" s="17" t="s">
        <v>83</v>
      </c>
    </row>
    <row r="169" spans="1:65" s="13" customFormat="1" ht="11.25">
      <c r="B169" s="204"/>
      <c r="C169" s="205"/>
      <c r="D169" s="206" t="s">
        <v>153</v>
      </c>
      <c r="E169" s="207" t="s">
        <v>1</v>
      </c>
      <c r="F169" s="208" t="s">
        <v>190</v>
      </c>
      <c r="G169" s="205"/>
      <c r="H169" s="209">
        <v>3.5999999999999997E-2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153</v>
      </c>
      <c r="AU169" s="215" t="s">
        <v>83</v>
      </c>
      <c r="AV169" s="13" t="s">
        <v>83</v>
      </c>
      <c r="AW169" s="13" t="s">
        <v>30</v>
      </c>
      <c r="AX169" s="13" t="s">
        <v>73</v>
      </c>
      <c r="AY169" s="215" t="s">
        <v>143</v>
      </c>
    </row>
    <row r="170" spans="1:65" s="13" customFormat="1" ht="11.25">
      <c r="B170" s="204"/>
      <c r="C170" s="205"/>
      <c r="D170" s="206" t="s">
        <v>153</v>
      </c>
      <c r="E170" s="207" t="s">
        <v>1</v>
      </c>
      <c r="F170" s="208" t="s">
        <v>191</v>
      </c>
      <c r="G170" s="205"/>
      <c r="H170" s="209">
        <v>7.6999999999999999E-2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153</v>
      </c>
      <c r="AU170" s="215" t="s">
        <v>83</v>
      </c>
      <c r="AV170" s="13" t="s">
        <v>83</v>
      </c>
      <c r="AW170" s="13" t="s">
        <v>30</v>
      </c>
      <c r="AX170" s="13" t="s">
        <v>73</v>
      </c>
      <c r="AY170" s="215" t="s">
        <v>143</v>
      </c>
    </row>
    <row r="171" spans="1:65" s="14" customFormat="1" ht="11.25">
      <c r="B171" s="216"/>
      <c r="C171" s="217"/>
      <c r="D171" s="206" t="s">
        <v>153</v>
      </c>
      <c r="E171" s="218" t="s">
        <v>1</v>
      </c>
      <c r="F171" s="219" t="s">
        <v>155</v>
      </c>
      <c r="G171" s="217"/>
      <c r="H171" s="220">
        <v>0.113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153</v>
      </c>
      <c r="AU171" s="226" t="s">
        <v>83</v>
      </c>
      <c r="AV171" s="14" t="s">
        <v>150</v>
      </c>
      <c r="AW171" s="14" t="s">
        <v>30</v>
      </c>
      <c r="AX171" s="14" t="s">
        <v>81</v>
      </c>
      <c r="AY171" s="226" t="s">
        <v>143</v>
      </c>
    </row>
    <row r="172" spans="1:65" s="12" customFormat="1" ht="22.9" customHeight="1">
      <c r="B172" s="170"/>
      <c r="C172" s="171"/>
      <c r="D172" s="172" t="s">
        <v>72</v>
      </c>
      <c r="E172" s="184" t="s">
        <v>159</v>
      </c>
      <c r="F172" s="184" t="s">
        <v>192</v>
      </c>
      <c r="G172" s="171"/>
      <c r="H172" s="171"/>
      <c r="I172" s="174"/>
      <c r="J172" s="185">
        <f>BK172</f>
        <v>0</v>
      </c>
      <c r="K172" s="171"/>
      <c r="L172" s="176"/>
      <c r="M172" s="177"/>
      <c r="N172" s="178"/>
      <c r="O172" s="178"/>
      <c r="P172" s="179">
        <f>SUM(P173:P223)</f>
        <v>0</v>
      </c>
      <c r="Q172" s="178"/>
      <c r="R172" s="179">
        <f>SUM(R173:R223)</f>
        <v>0</v>
      </c>
      <c r="S172" s="178"/>
      <c r="T172" s="180">
        <f>SUM(T173:T223)</f>
        <v>0</v>
      </c>
      <c r="AR172" s="181" t="s">
        <v>81</v>
      </c>
      <c r="AT172" s="182" t="s">
        <v>72</v>
      </c>
      <c r="AU172" s="182" t="s">
        <v>81</v>
      </c>
      <c r="AY172" s="181" t="s">
        <v>143</v>
      </c>
      <c r="BK172" s="183">
        <f>SUM(BK173:BK223)</f>
        <v>0</v>
      </c>
    </row>
    <row r="173" spans="1:65" s="2" customFormat="1" ht="33" customHeight="1">
      <c r="A173" s="34"/>
      <c r="B173" s="35"/>
      <c r="C173" s="186" t="s">
        <v>168</v>
      </c>
      <c r="D173" s="186" t="s">
        <v>145</v>
      </c>
      <c r="E173" s="187" t="s">
        <v>193</v>
      </c>
      <c r="F173" s="188" t="s">
        <v>194</v>
      </c>
      <c r="G173" s="189" t="s">
        <v>180</v>
      </c>
      <c r="H173" s="190">
        <v>55.344999999999999</v>
      </c>
      <c r="I173" s="191"/>
      <c r="J173" s="192">
        <f>ROUND(I173*H173,2)</f>
        <v>0</v>
      </c>
      <c r="K173" s="188" t="s">
        <v>149</v>
      </c>
      <c r="L173" s="39"/>
      <c r="M173" s="193" t="s">
        <v>1</v>
      </c>
      <c r="N173" s="194" t="s">
        <v>38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150</v>
      </c>
      <c r="AT173" s="197" t="s">
        <v>145</v>
      </c>
      <c r="AU173" s="197" t="s">
        <v>83</v>
      </c>
      <c r="AY173" s="17" t="s">
        <v>143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81</v>
      </c>
      <c r="BK173" s="198">
        <f>ROUND(I173*H173,2)</f>
        <v>0</v>
      </c>
      <c r="BL173" s="17" t="s">
        <v>150</v>
      </c>
      <c r="BM173" s="197" t="s">
        <v>195</v>
      </c>
    </row>
    <row r="174" spans="1:65" s="2" customFormat="1" ht="11.25">
      <c r="A174" s="34"/>
      <c r="B174" s="35"/>
      <c r="C174" s="36"/>
      <c r="D174" s="199" t="s">
        <v>151</v>
      </c>
      <c r="E174" s="36"/>
      <c r="F174" s="200" t="s">
        <v>196</v>
      </c>
      <c r="G174" s="36"/>
      <c r="H174" s="36"/>
      <c r="I174" s="201"/>
      <c r="J174" s="36"/>
      <c r="K174" s="36"/>
      <c r="L174" s="39"/>
      <c r="M174" s="202"/>
      <c r="N174" s="203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151</v>
      </c>
      <c r="AU174" s="17" t="s">
        <v>83</v>
      </c>
    </row>
    <row r="175" spans="1:65" s="13" customFormat="1" ht="11.25">
      <c r="B175" s="204"/>
      <c r="C175" s="205"/>
      <c r="D175" s="206" t="s">
        <v>153</v>
      </c>
      <c r="E175" s="207" t="s">
        <v>1</v>
      </c>
      <c r="F175" s="208" t="s">
        <v>197</v>
      </c>
      <c r="G175" s="205"/>
      <c r="H175" s="209">
        <v>30.24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153</v>
      </c>
      <c r="AU175" s="215" t="s">
        <v>83</v>
      </c>
      <c r="AV175" s="13" t="s">
        <v>83</v>
      </c>
      <c r="AW175" s="13" t="s">
        <v>30</v>
      </c>
      <c r="AX175" s="13" t="s">
        <v>73</v>
      </c>
      <c r="AY175" s="215" t="s">
        <v>143</v>
      </c>
    </row>
    <row r="176" spans="1:65" s="13" customFormat="1" ht="11.25">
      <c r="B176" s="204"/>
      <c r="C176" s="205"/>
      <c r="D176" s="206" t="s">
        <v>153</v>
      </c>
      <c r="E176" s="207" t="s">
        <v>1</v>
      </c>
      <c r="F176" s="208" t="s">
        <v>198</v>
      </c>
      <c r="G176" s="205"/>
      <c r="H176" s="209">
        <v>7.2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153</v>
      </c>
      <c r="AU176" s="215" t="s">
        <v>83</v>
      </c>
      <c r="AV176" s="13" t="s">
        <v>83</v>
      </c>
      <c r="AW176" s="13" t="s">
        <v>30</v>
      </c>
      <c r="AX176" s="13" t="s">
        <v>73</v>
      </c>
      <c r="AY176" s="215" t="s">
        <v>143</v>
      </c>
    </row>
    <row r="177" spans="1:65" s="13" customFormat="1" ht="11.25">
      <c r="B177" s="204"/>
      <c r="C177" s="205"/>
      <c r="D177" s="206" t="s">
        <v>153</v>
      </c>
      <c r="E177" s="207" t="s">
        <v>1</v>
      </c>
      <c r="F177" s="208" t="s">
        <v>199</v>
      </c>
      <c r="G177" s="205"/>
      <c r="H177" s="209">
        <v>1.44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153</v>
      </c>
      <c r="AU177" s="215" t="s">
        <v>83</v>
      </c>
      <c r="AV177" s="13" t="s">
        <v>83</v>
      </c>
      <c r="AW177" s="13" t="s">
        <v>30</v>
      </c>
      <c r="AX177" s="13" t="s">
        <v>73</v>
      </c>
      <c r="AY177" s="215" t="s">
        <v>143</v>
      </c>
    </row>
    <row r="178" spans="1:65" s="13" customFormat="1" ht="11.25">
      <c r="B178" s="204"/>
      <c r="C178" s="205"/>
      <c r="D178" s="206" t="s">
        <v>153</v>
      </c>
      <c r="E178" s="207" t="s">
        <v>1</v>
      </c>
      <c r="F178" s="208" t="s">
        <v>200</v>
      </c>
      <c r="G178" s="205"/>
      <c r="H178" s="209">
        <v>8.08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153</v>
      </c>
      <c r="AU178" s="215" t="s">
        <v>83</v>
      </c>
      <c r="AV178" s="13" t="s">
        <v>83</v>
      </c>
      <c r="AW178" s="13" t="s">
        <v>30</v>
      </c>
      <c r="AX178" s="13" t="s">
        <v>73</v>
      </c>
      <c r="AY178" s="215" t="s">
        <v>143</v>
      </c>
    </row>
    <row r="179" spans="1:65" s="13" customFormat="1" ht="11.25">
      <c r="B179" s="204"/>
      <c r="C179" s="205"/>
      <c r="D179" s="206" t="s">
        <v>153</v>
      </c>
      <c r="E179" s="207" t="s">
        <v>1</v>
      </c>
      <c r="F179" s="208" t="s">
        <v>201</v>
      </c>
      <c r="G179" s="205"/>
      <c r="H179" s="209">
        <v>1.08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153</v>
      </c>
      <c r="AU179" s="215" t="s">
        <v>83</v>
      </c>
      <c r="AV179" s="13" t="s">
        <v>83</v>
      </c>
      <c r="AW179" s="13" t="s">
        <v>30</v>
      </c>
      <c r="AX179" s="13" t="s">
        <v>73</v>
      </c>
      <c r="AY179" s="215" t="s">
        <v>143</v>
      </c>
    </row>
    <row r="180" spans="1:65" s="13" customFormat="1" ht="11.25">
      <c r="B180" s="204"/>
      <c r="C180" s="205"/>
      <c r="D180" s="206" t="s">
        <v>153</v>
      </c>
      <c r="E180" s="207" t="s">
        <v>1</v>
      </c>
      <c r="F180" s="208" t="s">
        <v>202</v>
      </c>
      <c r="G180" s="205"/>
      <c r="H180" s="209">
        <v>1.44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153</v>
      </c>
      <c r="AU180" s="215" t="s">
        <v>83</v>
      </c>
      <c r="AV180" s="13" t="s">
        <v>83</v>
      </c>
      <c r="AW180" s="13" t="s">
        <v>30</v>
      </c>
      <c r="AX180" s="13" t="s">
        <v>73</v>
      </c>
      <c r="AY180" s="215" t="s">
        <v>143</v>
      </c>
    </row>
    <row r="181" spans="1:65" s="13" customFormat="1" ht="11.25">
      <c r="B181" s="204"/>
      <c r="C181" s="205"/>
      <c r="D181" s="206" t="s">
        <v>153</v>
      </c>
      <c r="E181" s="207" t="s">
        <v>1</v>
      </c>
      <c r="F181" s="208" t="s">
        <v>203</v>
      </c>
      <c r="G181" s="205"/>
      <c r="H181" s="209">
        <v>2.7480000000000002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153</v>
      </c>
      <c r="AU181" s="215" t="s">
        <v>83</v>
      </c>
      <c r="AV181" s="13" t="s">
        <v>83</v>
      </c>
      <c r="AW181" s="13" t="s">
        <v>30</v>
      </c>
      <c r="AX181" s="13" t="s">
        <v>73</v>
      </c>
      <c r="AY181" s="215" t="s">
        <v>143</v>
      </c>
    </row>
    <row r="182" spans="1:65" s="13" customFormat="1" ht="11.25">
      <c r="B182" s="204"/>
      <c r="C182" s="205"/>
      <c r="D182" s="206" t="s">
        <v>153</v>
      </c>
      <c r="E182" s="207" t="s">
        <v>1</v>
      </c>
      <c r="F182" s="208" t="s">
        <v>204</v>
      </c>
      <c r="G182" s="205"/>
      <c r="H182" s="209">
        <v>2.39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153</v>
      </c>
      <c r="AU182" s="215" t="s">
        <v>83</v>
      </c>
      <c r="AV182" s="13" t="s">
        <v>83</v>
      </c>
      <c r="AW182" s="13" t="s">
        <v>30</v>
      </c>
      <c r="AX182" s="13" t="s">
        <v>73</v>
      </c>
      <c r="AY182" s="215" t="s">
        <v>143</v>
      </c>
    </row>
    <row r="183" spans="1:65" s="13" customFormat="1" ht="11.25">
      <c r="B183" s="204"/>
      <c r="C183" s="205"/>
      <c r="D183" s="206" t="s">
        <v>153</v>
      </c>
      <c r="E183" s="207" t="s">
        <v>1</v>
      </c>
      <c r="F183" s="208" t="s">
        <v>205</v>
      </c>
      <c r="G183" s="205"/>
      <c r="H183" s="209">
        <v>0.72699999999999998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153</v>
      </c>
      <c r="AU183" s="215" t="s">
        <v>83</v>
      </c>
      <c r="AV183" s="13" t="s">
        <v>83</v>
      </c>
      <c r="AW183" s="13" t="s">
        <v>30</v>
      </c>
      <c r="AX183" s="13" t="s">
        <v>73</v>
      </c>
      <c r="AY183" s="215" t="s">
        <v>143</v>
      </c>
    </row>
    <row r="184" spans="1:65" s="14" customFormat="1" ht="11.25">
      <c r="B184" s="216"/>
      <c r="C184" s="217"/>
      <c r="D184" s="206" t="s">
        <v>153</v>
      </c>
      <c r="E184" s="218" t="s">
        <v>1</v>
      </c>
      <c r="F184" s="219" t="s">
        <v>155</v>
      </c>
      <c r="G184" s="217"/>
      <c r="H184" s="220">
        <v>55.344999999999999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153</v>
      </c>
      <c r="AU184" s="226" t="s">
        <v>83</v>
      </c>
      <c r="AV184" s="14" t="s">
        <v>150</v>
      </c>
      <c r="AW184" s="14" t="s">
        <v>30</v>
      </c>
      <c r="AX184" s="14" t="s">
        <v>81</v>
      </c>
      <c r="AY184" s="226" t="s">
        <v>143</v>
      </c>
    </row>
    <row r="185" spans="1:65" s="2" customFormat="1" ht="24.2" customHeight="1">
      <c r="A185" s="34"/>
      <c r="B185" s="35"/>
      <c r="C185" s="186" t="s">
        <v>206</v>
      </c>
      <c r="D185" s="186" t="s">
        <v>145</v>
      </c>
      <c r="E185" s="187" t="s">
        <v>207</v>
      </c>
      <c r="F185" s="188" t="s">
        <v>208</v>
      </c>
      <c r="G185" s="189" t="s">
        <v>180</v>
      </c>
      <c r="H185" s="190">
        <v>9.218</v>
      </c>
      <c r="I185" s="191"/>
      <c r="J185" s="192">
        <f>ROUND(I185*H185,2)</f>
        <v>0</v>
      </c>
      <c r="K185" s="188" t="s">
        <v>149</v>
      </c>
      <c r="L185" s="39"/>
      <c r="M185" s="193" t="s">
        <v>1</v>
      </c>
      <c r="N185" s="194" t="s">
        <v>38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150</v>
      </c>
      <c r="AT185" s="197" t="s">
        <v>145</v>
      </c>
      <c r="AU185" s="197" t="s">
        <v>83</v>
      </c>
      <c r="AY185" s="17" t="s">
        <v>143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81</v>
      </c>
      <c r="BK185" s="198">
        <f>ROUND(I185*H185,2)</f>
        <v>0</v>
      </c>
      <c r="BL185" s="17" t="s">
        <v>150</v>
      </c>
      <c r="BM185" s="197" t="s">
        <v>209</v>
      </c>
    </row>
    <row r="186" spans="1:65" s="2" customFormat="1" ht="11.25">
      <c r="A186" s="34"/>
      <c r="B186" s="35"/>
      <c r="C186" s="36"/>
      <c r="D186" s="199" t="s">
        <v>151</v>
      </c>
      <c r="E186" s="36"/>
      <c r="F186" s="200" t="s">
        <v>210</v>
      </c>
      <c r="G186" s="36"/>
      <c r="H186" s="36"/>
      <c r="I186" s="201"/>
      <c r="J186" s="36"/>
      <c r="K186" s="36"/>
      <c r="L186" s="39"/>
      <c r="M186" s="202"/>
      <c r="N186" s="203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151</v>
      </c>
      <c r="AU186" s="17" t="s">
        <v>83</v>
      </c>
    </row>
    <row r="187" spans="1:65" s="13" customFormat="1" ht="11.25">
      <c r="B187" s="204"/>
      <c r="C187" s="205"/>
      <c r="D187" s="206" t="s">
        <v>153</v>
      </c>
      <c r="E187" s="207" t="s">
        <v>1</v>
      </c>
      <c r="F187" s="208" t="s">
        <v>211</v>
      </c>
      <c r="G187" s="205"/>
      <c r="H187" s="209">
        <v>5.1929999999999996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153</v>
      </c>
      <c r="AU187" s="215" t="s">
        <v>83</v>
      </c>
      <c r="AV187" s="13" t="s">
        <v>83</v>
      </c>
      <c r="AW187" s="13" t="s">
        <v>30</v>
      </c>
      <c r="AX187" s="13" t="s">
        <v>73</v>
      </c>
      <c r="AY187" s="215" t="s">
        <v>143</v>
      </c>
    </row>
    <row r="188" spans="1:65" s="13" customFormat="1" ht="11.25">
      <c r="B188" s="204"/>
      <c r="C188" s="205"/>
      <c r="D188" s="206" t="s">
        <v>153</v>
      </c>
      <c r="E188" s="207" t="s">
        <v>1</v>
      </c>
      <c r="F188" s="208" t="s">
        <v>212</v>
      </c>
      <c r="G188" s="205"/>
      <c r="H188" s="209">
        <v>4.0250000000000004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153</v>
      </c>
      <c r="AU188" s="215" t="s">
        <v>83</v>
      </c>
      <c r="AV188" s="13" t="s">
        <v>83</v>
      </c>
      <c r="AW188" s="13" t="s">
        <v>30</v>
      </c>
      <c r="AX188" s="13" t="s">
        <v>73</v>
      </c>
      <c r="AY188" s="215" t="s">
        <v>143</v>
      </c>
    </row>
    <row r="189" spans="1:65" s="14" customFormat="1" ht="11.25">
      <c r="B189" s="216"/>
      <c r="C189" s="217"/>
      <c r="D189" s="206" t="s">
        <v>153</v>
      </c>
      <c r="E189" s="218" t="s">
        <v>1</v>
      </c>
      <c r="F189" s="219" t="s">
        <v>155</v>
      </c>
      <c r="G189" s="217"/>
      <c r="H189" s="220">
        <v>9.218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153</v>
      </c>
      <c r="AU189" s="226" t="s">
        <v>83</v>
      </c>
      <c r="AV189" s="14" t="s">
        <v>150</v>
      </c>
      <c r="AW189" s="14" t="s">
        <v>30</v>
      </c>
      <c r="AX189" s="14" t="s">
        <v>81</v>
      </c>
      <c r="AY189" s="226" t="s">
        <v>143</v>
      </c>
    </row>
    <row r="190" spans="1:65" s="2" customFormat="1" ht="24.2" customHeight="1">
      <c r="A190" s="34"/>
      <c r="B190" s="35"/>
      <c r="C190" s="186" t="s">
        <v>175</v>
      </c>
      <c r="D190" s="186" t="s">
        <v>145</v>
      </c>
      <c r="E190" s="187" t="s">
        <v>213</v>
      </c>
      <c r="F190" s="188" t="s">
        <v>214</v>
      </c>
      <c r="G190" s="189" t="s">
        <v>215</v>
      </c>
      <c r="H190" s="190">
        <v>10</v>
      </c>
      <c r="I190" s="191"/>
      <c r="J190" s="192">
        <f>ROUND(I190*H190,2)</f>
        <v>0</v>
      </c>
      <c r="K190" s="188" t="s">
        <v>149</v>
      </c>
      <c r="L190" s="39"/>
      <c r="M190" s="193" t="s">
        <v>1</v>
      </c>
      <c r="N190" s="194" t="s">
        <v>38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150</v>
      </c>
      <c r="AT190" s="197" t="s">
        <v>145</v>
      </c>
      <c r="AU190" s="197" t="s">
        <v>83</v>
      </c>
      <c r="AY190" s="17" t="s">
        <v>143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81</v>
      </c>
      <c r="BK190" s="198">
        <f>ROUND(I190*H190,2)</f>
        <v>0</v>
      </c>
      <c r="BL190" s="17" t="s">
        <v>150</v>
      </c>
      <c r="BM190" s="197" t="s">
        <v>216</v>
      </c>
    </row>
    <row r="191" spans="1:65" s="2" customFormat="1" ht="11.25">
      <c r="A191" s="34"/>
      <c r="B191" s="35"/>
      <c r="C191" s="36"/>
      <c r="D191" s="199" t="s">
        <v>151</v>
      </c>
      <c r="E191" s="36"/>
      <c r="F191" s="200" t="s">
        <v>217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151</v>
      </c>
      <c r="AU191" s="17" t="s">
        <v>83</v>
      </c>
    </row>
    <row r="192" spans="1:65" s="2" customFormat="1" ht="24.2" customHeight="1">
      <c r="A192" s="34"/>
      <c r="B192" s="35"/>
      <c r="C192" s="227" t="s">
        <v>218</v>
      </c>
      <c r="D192" s="227" t="s">
        <v>219</v>
      </c>
      <c r="E192" s="228" t="s">
        <v>220</v>
      </c>
      <c r="F192" s="229" t="s">
        <v>221</v>
      </c>
      <c r="G192" s="230" t="s">
        <v>215</v>
      </c>
      <c r="H192" s="231">
        <v>2</v>
      </c>
      <c r="I192" s="232"/>
      <c r="J192" s="233">
        <f>ROUND(I192*H192,2)</f>
        <v>0</v>
      </c>
      <c r="K192" s="229" t="s">
        <v>149</v>
      </c>
      <c r="L192" s="234"/>
      <c r="M192" s="235" t="s">
        <v>1</v>
      </c>
      <c r="N192" s="236" t="s">
        <v>38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168</v>
      </c>
      <c r="AT192" s="197" t="s">
        <v>219</v>
      </c>
      <c r="AU192" s="197" t="s">
        <v>83</v>
      </c>
      <c r="AY192" s="17" t="s">
        <v>143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81</v>
      </c>
      <c r="BK192" s="198">
        <f>ROUND(I192*H192,2)</f>
        <v>0</v>
      </c>
      <c r="BL192" s="17" t="s">
        <v>150</v>
      </c>
      <c r="BM192" s="197" t="s">
        <v>222</v>
      </c>
    </row>
    <row r="193" spans="1:65" s="2" customFormat="1" ht="24.2" customHeight="1">
      <c r="A193" s="34"/>
      <c r="B193" s="35"/>
      <c r="C193" s="227" t="s">
        <v>181</v>
      </c>
      <c r="D193" s="227" t="s">
        <v>219</v>
      </c>
      <c r="E193" s="228" t="s">
        <v>223</v>
      </c>
      <c r="F193" s="229" t="s">
        <v>224</v>
      </c>
      <c r="G193" s="230" t="s">
        <v>215</v>
      </c>
      <c r="H193" s="231">
        <v>6</v>
      </c>
      <c r="I193" s="232"/>
      <c r="J193" s="233">
        <f>ROUND(I193*H193,2)</f>
        <v>0</v>
      </c>
      <c r="K193" s="229" t="s">
        <v>149</v>
      </c>
      <c r="L193" s="234"/>
      <c r="M193" s="235" t="s">
        <v>1</v>
      </c>
      <c r="N193" s="236" t="s">
        <v>38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168</v>
      </c>
      <c r="AT193" s="197" t="s">
        <v>219</v>
      </c>
      <c r="AU193" s="197" t="s">
        <v>83</v>
      </c>
      <c r="AY193" s="17" t="s">
        <v>143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81</v>
      </c>
      <c r="BK193" s="198">
        <f>ROUND(I193*H193,2)</f>
        <v>0</v>
      </c>
      <c r="BL193" s="17" t="s">
        <v>150</v>
      </c>
      <c r="BM193" s="197" t="s">
        <v>225</v>
      </c>
    </row>
    <row r="194" spans="1:65" s="2" customFormat="1" ht="24.2" customHeight="1">
      <c r="A194" s="34"/>
      <c r="B194" s="35"/>
      <c r="C194" s="227" t="s">
        <v>226</v>
      </c>
      <c r="D194" s="227" t="s">
        <v>219</v>
      </c>
      <c r="E194" s="228" t="s">
        <v>227</v>
      </c>
      <c r="F194" s="229" t="s">
        <v>228</v>
      </c>
      <c r="G194" s="230" t="s">
        <v>215</v>
      </c>
      <c r="H194" s="231">
        <v>2</v>
      </c>
      <c r="I194" s="232"/>
      <c r="J194" s="233">
        <f>ROUND(I194*H194,2)</f>
        <v>0</v>
      </c>
      <c r="K194" s="229" t="s">
        <v>149</v>
      </c>
      <c r="L194" s="234"/>
      <c r="M194" s="235" t="s">
        <v>1</v>
      </c>
      <c r="N194" s="236" t="s">
        <v>38</v>
      </c>
      <c r="O194" s="71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168</v>
      </c>
      <c r="AT194" s="197" t="s">
        <v>219</v>
      </c>
      <c r="AU194" s="197" t="s">
        <v>83</v>
      </c>
      <c r="AY194" s="17" t="s">
        <v>143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81</v>
      </c>
      <c r="BK194" s="198">
        <f>ROUND(I194*H194,2)</f>
        <v>0</v>
      </c>
      <c r="BL194" s="17" t="s">
        <v>150</v>
      </c>
      <c r="BM194" s="197" t="s">
        <v>229</v>
      </c>
    </row>
    <row r="195" spans="1:65" s="2" customFormat="1" ht="24.2" customHeight="1">
      <c r="A195" s="34"/>
      <c r="B195" s="35"/>
      <c r="C195" s="186" t="s">
        <v>188</v>
      </c>
      <c r="D195" s="186" t="s">
        <v>145</v>
      </c>
      <c r="E195" s="187" t="s">
        <v>230</v>
      </c>
      <c r="F195" s="188" t="s">
        <v>231</v>
      </c>
      <c r="G195" s="189" t="s">
        <v>215</v>
      </c>
      <c r="H195" s="190">
        <v>2</v>
      </c>
      <c r="I195" s="191"/>
      <c r="J195" s="192">
        <f>ROUND(I195*H195,2)</f>
        <v>0</v>
      </c>
      <c r="K195" s="188" t="s">
        <v>149</v>
      </c>
      <c r="L195" s="39"/>
      <c r="M195" s="193" t="s">
        <v>1</v>
      </c>
      <c r="N195" s="194" t="s">
        <v>38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150</v>
      </c>
      <c r="AT195" s="197" t="s">
        <v>145</v>
      </c>
      <c r="AU195" s="197" t="s">
        <v>83</v>
      </c>
      <c r="AY195" s="17" t="s">
        <v>143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81</v>
      </c>
      <c r="BK195" s="198">
        <f>ROUND(I195*H195,2)</f>
        <v>0</v>
      </c>
      <c r="BL195" s="17" t="s">
        <v>150</v>
      </c>
      <c r="BM195" s="197" t="s">
        <v>232</v>
      </c>
    </row>
    <row r="196" spans="1:65" s="2" customFormat="1" ht="11.25">
      <c r="A196" s="34"/>
      <c r="B196" s="35"/>
      <c r="C196" s="36"/>
      <c r="D196" s="199" t="s">
        <v>151</v>
      </c>
      <c r="E196" s="36"/>
      <c r="F196" s="200" t="s">
        <v>233</v>
      </c>
      <c r="G196" s="36"/>
      <c r="H196" s="36"/>
      <c r="I196" s="201"/>
      <c r="J196" s="36"/>
      <c r="K196" s="36"/>
      <c r="L196" s="39"/>
      <c r="M196" s="202"/>
      <c r="N196" s="203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151</v>
      </c>
      <c r="AU196" s="17" t="s">
        <v>83</v>
      </c>
    </row>
    <row r="197" spans="1:65" s="2" customFormat="1" ht="24.2" customHeight="1">
      <c r="A197" s="34"/>
      <c r="B197" s="35"/>
      <c r="C197" s="227" t="s">
        <v>8</v>
      </c>
      <c r="D197" s="227" t="s">
        <v>219</v>
      </c>
      <c r="E197" s="228" t="s">
        <v>234</v>
      </c>
      <c r="F197" s="229" t="s">
        <v>235</v>
      </c>
      <c r="G197" s="230" t="s">
        <v>215</v>
      </c>
      <c r="H197" s="231">
        <v>2</v>
      </c>
      <c r="I197" s="232"/>
      <c r="J197" s="233">
        <f>ROUND(I197*H197,2)</f>
        <v>0</v>
      </c>
      <c r="K197" s="229" t="s">
        <v>149</v>
      </c>
      <c r="L197" s="234"/>
      <c r="M197" s="235" t="s">
        <v>1</v>
      </c>
      <c r="N197" s="236" t="s">
        <v>38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168</v>
      </c>
      <c r="AT197" s="197" t="s">
        <v>219</v>
      </c>
      <c r="AU197" s="197" t="s">
        <v>83</v>
      </c>
      <c r="AY197" s="17" t="s">
        <v>143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81</v>
      </c>
      <c r="BK197" s="198">
        <f>ROUND(I197*H197,2)</f>
        <v>0</v>
      </c>
      <c r="BL197" s="17" t="s">
        <v>150</v>
      </c>
      <c r="BM197" s="197" t="s">
        <v>236</v>
      </c>
    </row>
    <row r="198" spans="1:65" s="2" customFormat="1" ht="21.75" customHeight="1">
      <c r="A198" s="34"/>
      <c r="B198" s="35"/>
      <c r="C198" s="186" t="s">
        <v>195</v>
      </c>
      <c r="D198" s="186" t="s">
        <v>145</v>
      </c>
      <c r="E198" s="187" t="s">
        <v>237</v>
      </c>
      <c r="F198" s="188" t="s">
        <v>238</v>
      </c>
      <c r="G198" s="189" t="s">
        <v>215</v>
      </c>
      <c r="H198" s="190">
        <v>5</v>
      </c>
      <c r="I198" s="191"/>
      <c r="J198" s="192">
        <f>ROUND(I198*H198,2)</f>
        <v>0</v>
      </c>
      <c r="K198" s="188" t="s">
        <v>149</v>
      </c>
      <c r="L198" s="39"/>
      <c r="M198" s="193" t="s">
        <v>1</v>
      </c>
      <c r="N198" s="194" t="s">
        <v>38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150</v>
      </c>
      <c r="AT198" s="197" t="s">
        <v>145</v>
      </c>
      <c r="AU198" s="197" t="s">
        <v>83</v>
      </c>
      <c r="AY198" s="17" t="s">
        <v>143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81</v>
      </c>
      <c r="BK198" s="198">
        <f>ROUND(I198*H198,2)</f>
        <v>0</v>
      </c>
      <c r="BL198" s="17" t="s">
        <v>150</v>
      </c>
      <c r="BM198" s="197" t="s">
        <v>239</v>
      </c>
    </row>
    <row r="199" spans="1:65" s="2" customFormat="1" ht="11.25">
      <c r="A199" s="34"/>
      <c r="B199" s="35"/>
      <c r="C199" s="36"/>
      <c r="D199" s="199" t="s">
        <v>151</v>
      </c>
      <c r="E199" s="36"/>
      <c r="F199" s="200" t="s">
        <v>240</v>
      </c>
      <c r="G199" s="36"/>
      <c r="H199" s="36"/>
      <c r="I199" s="201"/>
      <c r="J199" s="36"/>
      <c r="K199" s="36"/>
      <c r="L199" s="39"/>
      <c r="M199" s="202"/>
      <c r="N199" s="203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151</v>
      </c>
      <c r="AU199" s="17" t="s">
        <v>83</v>
      </c>
    </row>
    <row r="200" spans="1:65" s="2" customFormat="1" ht="21.75" customHeight="1">
      <c r="A200" s="34"/>
      <c r="B200" s="35"/>
      <c r="C200" s="186" t="s">
        <v>241</v>
      </c>
      <c r="D200" s="186" t="s">
        <v>145</v>
      </c>
      <c r="E200" s="187" t="s">
        <v>242</v>
      </c>
      <c r="F200" s="188" t="s">
        <v>243</v>
      </c>
      <c r="G200" s="189" t="s">
        <v>215</v>
      </c>
      <c r="H200" s="190">
        <v>3</v>
      </c>
      <c r="I200" s="191"/>
      <c r="J200" s="192">
        <f>ROUND(I200*H200,2)</f>
        <v>0</v>
      </c>
      <c r="K200" s="188" t="s">
        <v>149</v>
      </c>
      <c r="L200" s="39"/>
      <c r="M200" s="193" t="s">
        <v>1</v>
      </c>
      <c r="N200" s="194" t="s">
        <v>38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150</v>
      </c>
      <c r="AT200" s="197" t="s">
        <v>145</v>
      </c>
      <c r="AU200" s="197" t="s">
        <v>83</v>
      </c>
      <c r="AY200" s="17" t="s">
        <v>143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81</v>
      </c>
      <c r="BK200" s="198">
        <f>ROUND(I200*H200,2)</f>
        <v>0</v>
      </c>
      <c r="BL200" s="17" t="s">
        <v>150</v>
      </c>
      <c r="BM200" s="197" t="s">
        <v>244</v>
      </c>
    </row>
    <row r="201" spans="1:65" s="2" customFormat="1" ht="11.25">
      <c r="A201" s="34"/>
      <c r="B201" s="35"/>
      <c r="C201" s="36"/>
      <c r="D201" s="199" t="s">
        <v>151</v>
      </c>
      <c r="E201" s="36"/>
      <c r="F201" s="200" t="s">
        <v>245</v>
      </c>
      <c r="G201" s="36"/>
      <c r="H201" s="36"/>
      <c r="I201" s="201"/>
      <c r="J201" s="36"/>
      <c r="K201" s="36"/>
      <c r="L201" s="39"/>
      <c r="M201" s="202"/>
      <c r="N201" s="203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151</v>
      </c>
      <c r="AU201" s="17" t="s">
        <v>83</v>
      </c>
    </row>
    <row r="202" spans="1:65" s="2" customFormat="1" ht="33" customHeight="1">
      <c r="A202" s="34"/>
      <c r="B202" s="35"/>
      <c r="C202" s="186" t="s">
        <v>209</v>
      </c>
      <c r="D202" s="186" t="s">
        <v>145</v>
      </c>
      <c r="E202" s="187" t="s">
        <v>246</v>
      </c>
      <c r="F202" s="188" t="s">
        <v>247</v>
      </c>
      <c r="G202" s="189" t="s">
        <v>167</v>
      </c>
      <c r="H202" s="190">
        <v>4.5350000000000001</v>
      </c>
      <c r="I202" s="191"/>
      <c r="J202" s="192">
        <f>ROUND(I202*H202,2)</f>
        <v>0</v>
      </c>
      <c r="K202" s="188" t="s">
        <v>149</v>
      </c>
      <c r="L202" s="39"/>
      <c r="M202" s="193" t="s">
        <v>1</v>
      </c>
      <c r="N202" s="194" t="s">
        <v>38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150</v>
      </c>
      <c r="AT202" s="197" t="s">
        <v>145</v>
      </c>
      <c r="AU202" s="197" t="s">
        <v>83</v>
      </c>
      <c r="AY202" s="17" t="s">
        <v>143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81</v>
      </c>
      <c r="BK202" s="198">
        <f>ROUND(I202*H202,2)</f>
        <v>0</v>
      </c>
      <c r="BL202" s="17" t="s">
        <v>150</v>
      </c>
      <c r="BM202" s="197" t="s">
        <v>248</v>
      </c>
    </row>
    <row r="203" spans="1:65" s="2" customFormat="1" ht="11.25">
      <c r="A203" s="34"/>
      <c r="B203" s="35"/>
      <c r="C203" s="36"/>
      <c r="D203" s="199" t="s">
        <v>151</v>
      </c>
      <c r="E203" s="36"/>
      <c r="F203" s="200" t="s">
        <v>249</v>
      </c>
      <c r="G203" s="36"/>
      <c r="H203" s="36"/>
      <c r="I203" s="201"/>
      <c r="J203" s="36"/>
      <c r="K203" s="36"/>
      <c r="L203" s="39"/>
      <c r="M203" s="202"/>
      <c r="N203" s="203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151</v>
      </c>
      <c r="AU203" s="17" t="s">
        <v>83</v>
      </c>
    </row>
    <row r="204" spans="1:65" s="13" customFormat="1" ht="11.25">
      <c r="B204" s="204"/>
      <c r="C204" s="205"/>
      <c r="D204" s="206" t="s">
        <v>153</v>
      </c>
      <c r="E204" s="207" t="s">
        <v>1</v>
      </c>
      <c r="F204" s="208" t="s">
        <v>250</v>
      </c>
      <c r="G204" s="205"/>
      <c r="H204" s="209">
        <v>0.93700000000000006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153</v>
      </c>
      <c r="AU204" s="215" t="s">
        <v>83</v>
      </c>
      <c r="AV204" s="13" t="s">
        <v>83</v>
      </c>
      <c r="AW204" s="13" t="s">
        <v>30</v>
      </c>
      <c r="AX204" s="13" t="s">
        <v>73</v>
      </c>
      <c r="AY204" s="215" t="s">
        <v>143</v>
      </c>
    </row>
    <row r="205" spans="1:65" s="13" customFormat="1" ht="11.25">
      <c r="B205" s="204"/>
      <c r="C205" s="205"/>
      <c r="D205" s="206" t="s">
        <v>153</v>
      </c>
      <c r="E205" s="207" t="s">
        <v>1</v>
      </c>
      <c r="F205" s="208" t="s">
        <v>251</v>
      </c>
      <c r="G205" s="205"/>
      <c r="H205" s="209">
        <v>2.8820000000000001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153</v>
      </c>
      <c r="AU205" s="215" t="s">
        <v>83</v>
      </c>
      <c r="AV205" s="13" t="s">
        <v>83</v>
      </c>
      <c r="AW205" s="13" t="s">
        <v>30</v>
      </c>
      <c r="AX205" s="13" t="s">
        <v>73</v>
      </c>
      <c r="AY205" s="215" t="s">
        <v>143</v>
      </c>
    </row>
    <row r="206" spans="1:65" s="13" customFormat="1" ht="11.25">
      <c r="B206" s="204"/>
      <c r="C206" s="205"/>
      <c r="D206" s="206" t="s">
        <v>153</v>
      </c>
      <c r="E206" s="207" t="s">
        <v>1</v>
      </c>
      <c r="F206" s="208" t="s">
        <v>252</v>
      </c>
      <c r="G206" s="205"/>
      <c r="H206" s="209">
        <v>0.376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153</v>
      </c>
      <c r="AU206" s="215" t="s">
        <v>83</v>
      </c>
      <c r="AV206" s="13" t="s">
        <v>83</v>
      </c>
      <c r="AW206" s="13" t="s">
        <v>30</v>
      </c>
      <c r="AX206" s="13" t="s">
        <v>73</v>
      </c>
      <c r="AY206" s="215" t="s">
        <v>143</v>
      </c>
    </row>
    <row r="207" spans="1:65" s="13" customFormat="1" ht="11.25">
      <c r="B207" s="204"/>
      <c r="C207" s="205"/>
      <c r="D207" s="206" t="s">
        <v>153</v>
      </c>
      <c r="E207" s="207" t="s">
        <v>1</v>
      </c>
      <c r="F207" s="208" t="s">
        <v>253</v>
      </c>
      <c r="G207" s="205"/>
      <c r="H207" s="209">
        <v>0.34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153</v>
      </c>
      <c r="AU207" s="215" t="s">
        <v>83</v>
      </c>
      <c r="AV207" s="13" t="s">
        <v>83</v>
      </c>
      <c r="AW207" s="13" t="s">
        <v>30</v>
      </c>
      <c r="AX207" s="13" t="s">
        <v>73</v>
      </c>
      <c r="AY207" s="215" t="s">
        <v>143</v>
      </c>
    </row>
    <row r="208" spans="1:65" s="14" customFormat="1" ht="11.25">
      <c r="B208" s="216"/>
      <c r="C208" s="217"/>
      <c r="D208" s="206" t="s">
        <v>153</v>
      </c>
      <c r="E208" s="218" t="s">
        <v>1</v>
      </c>
      <c r="F208" s="219" t="s">
        <v>155</v>
      </c>
      <c r="G208" s="217"/>
      <c r="H208" s="220">
        <v>4.5350000000000001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153</v>
      </c>
      <c r="AU208" s="226" t="s">
        <v>83</v>
      </c>
      <c r="AV208" s="14" t="s">
        <v>150</v>
      </c>
      <c r="AW208" s="14" t="s">
        <v>30</v>
      </c>
      <c r="AX208" s="14" t="s">
        <v>81</v>
      </c>
      <c r="AY208" s="226" t="s">
        <v>143</v>
      </c>
    </row>
    <row r="209" spans="1:65" s="2" customFormat="1" ht="21.75" customHeight="1">
      <c r="A209" s="34"/>
      <c r="B209" s="35"/>
      <c r="C209" s="227" t="s">
        <v>254</v>
      </c>
      <c r="D209" s="227" t="s">
        <v>219</v>
      </c>
      <c r="E209" s="228" t="s">
        <v>255</v>
      </c>
      <c r="F209" s="229" t="s">
        <v>256</v>
      </c>
      <c r="G209" s="230" t="s">
        <v>167</v>
      </c>
      <c r="H209" s="231">
        <v>4.5350000000000001</v>
      </c>
      <c r="I209" s="232"/>
      <c r="J209" s="233">
        <f>ROUND(I209*H209,2)</f>
        <v>0</v>
      </c>
      <c r="K209" s="229" t="s">
        <v>149</v>
      </c>
      <c r="L209" s="234"/>
      <c r="M209" s="235" t="s">
        <v>1</v>
      </c>
      <c r="N209" s="236" t="s">
        <v>38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168</v>
      </c>
      <c r="AT209" s="197" t="s">
        <v>219</v>
      </c>
      <c r="AU209" s="197" t="s">
        <v>83</v>
      </c>
      <c r="AY209" s="17" t="s">
        <v>143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81</v>
      </c>
      <c r="BK209" s="198">
        <f>ROUND(I209*H209,2)</f>
        <v>0</v>
      </c>
      <c r="BL209" s="17" t="s">
        <v>150</v>
      </c>
      <c r="BM209" s="197" t="s">
        <v>257</v>
      </c>
    </row>
    <row r="210" spans="1:65" s="2" customFormat="1" ht="19.5">
      <c r="A210" s="34"/>
      <c r="B210" s="35"/>
      <c r="C210" s="36"/>
      <c r="D210" s="206" t="s">
        <v>258</v>
      </c>
      <c r="E210" s="36"/>
      <c r="F210" s="237" t="s">
        <v>259</v>
      </c>
      <c r="G210" s="36"/>
      <c r="H210" s="36"/>
      <c r="I210" s="201"/>
      <c r="J210" s="36"/>
      <c r="K210" s="36"/>
      <c r="L210" s="39"/>
      <c r="M210" s="202"/>
      <c r="N210" s="203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258</v>
      </c>
      <c r="AU210" s="17" t="s">
        <v>83</v>
      </c>
    </row>
    <row r="211" spans="1:65" s="2" customFormat="1" ht="24.2" customHeight="1">
      <c r="A211" s="34"/>
      <c r="B211" s="35"/>
      <c r="C211" s="186" t="s">
        <v>216</v>
      </c>
      <c r="D211" s="186" t="s">
        <v>145</v>
      </c>
      <c r="E211" s="187" t="s">
        <v>260</v>
      </c>
      <c r="F211" s="188" t="s">
        <v>261</v>
      </c>
      <c r="G211" s="189" t="s">
        <v>180</v>
      </c>
      <c r="H211" s="190">
        <v>115.25</v>
      </c>
      <c r="I211" s="191"/>
      <c r="J211" s="192">
        <f>ROUND(I211*H211,2)</f>
        <v>0</v>
      </c>
      <c r="K211" s="188" t="s">
        <v>149</v>
      </c>
      <c r="L211" s="39"/>
      <c r="M211" s="193" t="s">
        <v>1</v>
      </c>
      <c r="N211" s="194" t="s">
        <v>38</v>
      </c>
      <c r="O211" s="71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150</v>
      </c>
      <c r="AT211" s="197" t="s">
        <v>145</v>
      </c>
      <c r="AU211" s="197" t="s">
        <v>83</v>
      </c>
      <c r="AY211" s="17" t="s">
        <v>143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7" t="s">
        <v>81</v>
      </c>
      <c r="BK211" s="198">
        <f>ROUND(I211*H211,2)</f>
        <v>0</v>
      </c>
      <c r="BL211" s="17" t="s">
        <v>150</v>
      </c>
      <c r="BM211" s="197" t="s">
        <v>262</v>
      </c>
    </row>
    <row r="212" spans="1:65" s="2" customFormat="1" ht="11.25">
      <c r="A212" s="34"/>
      <c r="B212" s="35"/>
      <c r="C212" s="36"/>
      <c r="D212" s="199" t="s">
        <v>151</v>
      </c>
      <c r="E212" s="36"/>
      <c r="F212" s="200" t="s">
        <v>263</v>
      </c>
      <c r="G212" s="36"/>
      <c r="H212" s="36"/>
      <c r="I212" s="201"/>
      <c r="J212" s="36"/>
      <c r="K212" s="36"/>
      <c r="L212" s="39"/>
      <c r="M212" s="202"/>
      <c r="N212" s="203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151</v>
      </c>
      <c r="AU212" s="17" t="s">
        <v>83</v>
      </c>
    </row>
    <row r="213" spans="1:65" s="13" customFormat="1" ht="33.75">
      <c r="B213" s="204"/>
      <c r="C213" s="205"/>
      <c r="D213" s="206" t="s">
        <v>153</v>
      </c>
      <c r="E213" s="207" t="s">
        <v>1</v>
      </c>
      <c r="F213" s="208" t="s">
        <v>264</v>
      </c>
      <c r="G213" s="205"/>
      <c r="H213" s="209">
        <v>115.25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153</v>
      </c>
      <c r="AU213" s="215" t="s">
        <v>83</v>
      </c>
      <c r="AV213" s="13" t="s">
        <v>83</v>
      </c>
      <c r="AW213" s="13" t="s">
        <v>30</v>
      </c>
      <c r="AX213" s="13" t="s">
        <v>73</v>
      </c>
      <c r="AY213" s="215" t="s">
        <v>143</v>
      </c>
    </row>
    <row r="214" spans="1:65" s="14" customFormat="1" ht="11.25">
      <c r="B214" s="216"/>
      <c r="C214" s="217"/>
      <c r="D214" s="206" t="s">
        <v>153</v>
      </c>
      <c r="E214" s="218" t="s">
        <v>1</v>
      </c>
      <c r="F214" s="219" t="s">
        <v>155</v>
      </c>
      <c r="G214" s="217"/>
      <c r="H214" s="220">
        <v>115.25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153</v>
      </c>
      <c r="AU214" s="226" t="s">
        <v>83</v>
      </c>
      <c r="AV214" s="14" t="s">
        <v>150</v>
      </c>
      <c r="AW214" s="14" t="s">
        <v>30</v>
      </c>
      <c r="AX214" s="14" t="s">
        <v>81</v>
      </c>
      <c r="AY214" s="226" t="s">
        <v>143</v>
      </c>
    </row>
    <row r="215" spans="1:65" s="2" customFormat="1" ht="24.2" customHeight="1">
      <c r="A215" s="34"/>
      <c r="B215" s="35"/>
      <c r="C215" s="186" t="s">
        <v>7</v>
      </c>
      <c r="D215" s="186" t="s">
        <v>145</v>
      </c>
      <c r="E215" s="187" t="s">
        <v>265</v>
      </c>
      <c r="F215" s="188" t="s">
        <v>266</v>
      </c>
      <c r="G215" s="189" t="s">
        <v>180</v>
      </c>
      <c r="H215" s="190">
        <v>85.935000000000002</v>
      </c>
      <c r="I215" s="191"/>
      <c r="J215" s="192">
        <f>ROUND(I215*H215,2)</f>
        <v>0</v>
      </c>
      <c r="K215" s="188" t="s">
        <v>149</v>
      </c>
      <c r="L215" s="39"/>
      <c r="M215" s="193" t="s">
        <v>1</v>
      </c>
      <c r="N215" s="194" t="s">
        <v>38</v>
      </c>
      <c r="O215" s="71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150</v>
      </c>
      <c r="AT215" s="197" t="s">
        <v>145</v>
      </c>
      <c r="AU215" s="197" t="s">
        <v>83</v>
      </c>
      <c r="AY215" s="17" t="s">
        <v>143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81</v>
      </c>
      <c r="BK215" s="198">
        <f>ROUND(I215*H215,2)</f>
        <v>0</v>
      </c>
      <c r="BL215" s="17" t="s">
        <v>150</v>
      </c>
      <c r="BM215" s="197" t="s">
        <v>267</v>
      </c>
    </row>
    <row r="216" spans="1:65" s="2" customFormat="1" ht="11.25">
      <c r="A216" s="34"/>
      <c r="B216" s="35"/>
      <c r="C216" s="36"/>
      <c r="D216" s="199" t="s">
        <v>151</v>
      </c>
      <c r="E216" s="36"/>
      <c r="F216" s="200" t="s">
        <v>268</v>
      </c>
      <c r="G216" s="36"/>
      <c r="H216" s="36"/>
      <c r="I216" s="201"/>
      <c r="J216" s="36"/>
      <c r="K216" s="36"/>
      <c r="L216" s="39"/>
      <c r="M216" s="202"/>
      <c r="N216" s="203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151</v>
      </c>
      <c r="AU216" s="17" t="s">
        <v>83</v>
      </c>
    </row>
    <row r="217" spans="1:65" s="13" customFormat="1" ht="11.25">
      <c r="B217" s="204"/>
      <c r="C217" s="205"/>
      <c r="D217" s="206" t="s">
        <v>153</v>
      </c>
      <c r="E217" s="207" t="s">
        <v>1</v>
      </c>
      <c r="F217" s="208" t="s">
        <v>269</v>
      </c>
      <c r="G217" s="205"/>
      <c r="H217" s="209">
        <v>102.527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153</v>
      </c>
      <c r="AU217" s="215" t="s">
        <v>83</v>
      </c>
      <c r="AV217" s="13" t="s">
        <v>83</v>
      </c>
      <c r="AW217" s="13" t="s">
        <v>30</v>
      </c>
      <c r="AX217" s="13" t="s">
        <v>73</v>
      </c>
      <c r="AY217" s="215" t="s">
        <v>143</v>
      </c>
    </row>
    <row r="218" spans="1:65" s="13" customFormat="1" ht="11.25">
      <c r="B218" s="204"/>
      <c r="C218" s="205"/>
      <c r="D218" s="206" t="s">
        <v>153</v>
      </c>
      <c r="E218" s="207" t="s">
        <v>1</v>
      </c>
      <c r="F218" s="208" t="s">
        <v>270</v>
      </c>
      <c r="G218" s="205"/>
      <c r="H218" s="209">
        <v>-6.06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153</v>
      </c>
      <c r="AU218" s="215" t="s">
        <v>83</v>
      </c>
      <c r="AV218" s="13" t="s">
        <v>83</v>
      </c>
      <c r="AW218" s="13" t="s">
        <v>30</v>
      </c>
      <c r="AX218" s="13" t="s">
        <v>73</v>
      </c>
      <c r="AY218" s="215" t="s">
        <v>143</v>
      </c>
    </row>
    <row r="219" spans="1:65" s="13" customFormat="1" ht="11.25">
      <c r="B219" s="204"/>
      <c r="C219" s="205"/>
      <c r="D219" s="206" t="s">
        <v>153</v>
      </c>
      <c r="E219" s="207" t="s">
        <v>1</v>
      </c>
      <c r="F219" s="208" t="s">
        <v>271</v>
      </c>
      <c r="G219" s="205"/>
      <c r="H219" s="209">
        <v>-4.8479999999999999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153</v>
      </c>
      <c r="AU219" s="215" t="s">
        <v>83</v>
      </c>
      <c r="AV219" s="13" t="s">
        <v>83</v>
      </c>
      <c r="AW219" s="13" t="s">
        <v>30</v>
      </c>
      <c r="AX219" s="13" t="s">
        <v>73</v>
      </c>
      <c r="AY219" s="215" t="s">
        <v>143</v>
      </c>
    </row>
    <row r="220" spans="1:65" s="13" customFormat="1" ht="11.25">
      <c r="B220" s="204"/>
      <c r="C220" s="205"/>
      <c r="D220" s="206" t="s">
        <v>153</v>
      </c>
      <c r="E220" s="207" t="s">
        <v>1</v>
      </c>
      <c r="F220" s="208" t="s">
        <v>272</v>
      </c>
      <c r="G220" s="205"/>
      <c r="H220" s="209">
        <v>-4.32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153</v>
      </c>
      <c r="AU220" s="215" t="s">
        <v>83</v>
      </c>
      <c r="AV220" s="13" t="s">
        <v>83</v>
      </c>
      <c r="AW220" s="13" t="s">
        <v>30</v>
      </c>
      <c r="AX220" s="13" t="s">
        <v>73</v>
      </c>
      <c r="AY220" s="215" t="s">
        <v>143</v>
      </c>
    </row>
    <row r="221" spans="1:65" s="13" customFormat="1" ht="11.25">
      <c r="B221" s="204"/>
      <c r="C221" s="205"/>
      <c r="D221" s="206" t="s">
        <v>153</v>
      </c>
      <c r="E221" s="207" t="s">
        <v>1</v>
      </c>
      <c r="F221" s="208" t="s">
        <v>273</v>
      </c>
      <c r="G221" s="205"/>
      <c r="H221" s="209">
        <v>-0.55800000000000005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153</v>
      </c>
      <c r="AU221" s="215" t="s">
        <v>83</v>
      </c>
      <c r="AV221" s="13" t="s">
        <v>83</v>
      </c>
      <c r="AW221" s="13" t="s">
        <v>30</v>
      </c>
      <c r="AX221" s="13" t="s">
        <v>73</v>
      </c>
      <c r="AY221" s="215" t="s">
        <v>143</v>
      </c>
    </row>
    <row r="222" spans="1:65" s="13" customFormat="1" ht="11.25">
      <c r="B222" s="204"/>
      <c r="C222" s="205"/>
      <c r="D222" s="206" t="s">
        <v>153</v>
      </c>
      <c r="E222" s="207" t="s">
        <v>1</v>
      </c>
      <c r="F222" s="208" t="s">
        <v>274</v>
      </c>
      <c r="G222" s="205"/>
      <c r="H222" s="209">
        <v>-0.80600000000000005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153</v>
      </c>
      <c r="AU222" s="215" t="s">
        <v>83</v>
      </c>
      <c r="AV222" s="13" t="s">
        <v>83</v>
      </c>
      <c r="AW222" s="13" t="s">
        <v>30</v>
      </c>
      <c r="AX222" s="13" t="s">
        <v>73</v>
      </c>
      <c r="AY222" s="215" t="s">
        <v>143</v>
      </c>
    </row>
    <row r="223" spans="1:65" s="14" customFormat="1" ht="11.25">
      <c r="B223" s="216"/>
      <c r="C223" s="217"/>
      <c r="D223" s="206" t="s">
        <v>153</v>
      </c>
      <c r="E223" s="218" t="s">
        <v>1</v>
      </c>
      <c r="F223" s="219" t="s">
        <v>155</v>
      </c>
      <c r="G223" s="217"/>
      <c r="H223" s="220">
        <v>85.935000000000002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153</v>
      </c>
      <c r="AU223" s="226" t="s">
        <v>83</v>
      </c>
      <c r="AV223" s="14" t="s">
        <v>150</v>
      </c>
      <c r="AW223" s="14" t="s">
        <v>30</v>
      </c>
      <c r="AX223" s="14" t="s">
        <v>81</v>
      </c>
      <c r="AY223" s="226" t="s">
        <v>143</v>
      </c>
    </row>
    <row r="224" spans="1:65" s="12" customFormat="1" ht="22.9" customHeight="1">
      <c r="B224" s="170"/>
      <c r="C224" s="171"/>
      <c r="D224" s="172" t="s">
        <v>72</v>
      </c>
      <c r="E224" s="184" t="s">
        <v>162</v>
      </c>
      <c r="F224" s="184" t="s">
        <v>275</v>
      </c>
      <c r="G224" s="171"/>
      <c r="H224" s="171"/>
      <c r="I224" s="174"/>
      <c r="J224" s="185">
        <f>BK224</f>
        <v>0</v>
      </c>
      <c r="K224" s="171"/>
      <c r="L224" s="176"/>
      <c r="M224" s="177"/>
      <c r="N224" s="178"/>
      <c r="O224" s="178"/>
      <c r="P224" s="179">
        <f>SUM(P225:P378)</f>
        <v>0</v>
      </c>
      <c r="Q224" s="178"/>
      <c r="R224" s="179">
        <f>SUM(R225:R378)</f>
        <v>0</v>
      </c>
      <c r="S224" s="178"/>
      <c r="T224" s="180">
        <f>SUM(T225:T378)</f>
        <v>0</v>
      </c>
      <c r="AR224" s="181" t="s">
        <v>81</v>
      </c>
      <c r="AT224" s="182" t="s">
        <v>72</v>
      </c>
      <c r="AU224" s="182" t="s">
        <v>81</v>
      </c>
      <c r="AY224" s="181" t="s">
        <v>143</v>
      </c>
      <c r="BK224" s="183">
        <f>SUM(BK225:BK378)</f>
        <v>0</v>
      </c>
    </row>
    <row r="225" spans="1:65" s="2" customFormat="1" ht="24.2" customHeight="1">
      <c r="A225" s="34"/>
      <c r="B225" s="35"/>
      <c r="C225" s="186" t="s">
        <v>222</v>
      </c>
      <c r="D225" s="186" t="s">
        <v>145</v>
      </c>
      <c r="E225" s="187" t="s">
        <v>276</v>
      </c>
      <c r="F225" s="188" t="s">
        <v>277</v>
      </c>
      <c r="G225" s="189" t="s">
        <v>180</v>
      </c>
      <c r="H225" s="190">
        <v>236.45099999999999</v>
      </c>
      <c r="I225" s="191"/>
      <c r="J225" s="192">
        <f>ROUND(I225*H225,2)</f>
        <v>0</v>
      </c>
      <c r="K225" s="188" t="s">
        <v>149</v>
      </c>
      <c r="L225" s="39"/>
      <c r="M225" s="193" t="s">
        <v>1</v>
      </c>
      <c r="N225" s="194" t="s">
        <v>38</v>
      </c>
      <c r="O225" s="7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150</v>
      </c>
      <c r="AT225" s="197" t="s">
        <v>145</v>
      </c>
      <c r="AU225" s="197" t="s">
        <v>83</v>
      </c>
      <c r="AY225" s="17" t="s">
        <v>143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81</v>
      </c>
      <c r="BK225" s="198">
        <f>ROUND(I225*H225,2)</f>
        <v>0</v>
      </c>
      <c r="BL225" s="17" t="s">
        <v>150</v>
      </c>
      <c r="BM225" s="197" t="s">
        <v>278</v>
      </c>
    </row>
    <row r="226" spans="1:65" s="2" customFormat="1" ht="11.25">
      <c r="A226" s="34"/>
      <c r="B226" s="35"/>
      <c r="C226" s="36"/>
      <c r="D226" s="199" t="s">
        <v>151</v>
      </c>
      <c r="E226" s="36"/>
      <c r="F226" s="200" t="s">
        <v>279</v>
      </c>
      <c r="G226" s="36"/>
      <c r="H226" s="36"/>
      <c r="I226" s="201"/>
      <c r="J226" s="36"/>
      <c r="K226" s="36"/>
      <c r="L226" s="39"/>
      <c r="M226" s="202"/>
      <c r="N226" s="203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151</v>
      </c>
      <c r="AU226" s="17" t="s">
        <v>83</v>
      </c>
    </row>
    <row r="227" spans="1:65" s="13" customFormat="1" ht="11.25">
      <c r="B227" s="204"/>
      <c r="C227" s="205"/>
      <c r="D227" s="206" t="s">
        <v>153</v>
      </c>
      <c r="E227" s="207" t="s">
        <v>1</v>
      </c>
      <c r="F227" s="208" t="s">
        <v>280</v>
      </c>
      <c r="G227" s="205"/>
      <c r="H227" s="209">
        <v>171.86799999999999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153</v>
      </c>
      <c r="AU227" s="215" t="s">
        <v>83</v>
      </c>
      <c r="AV227" s="13" t="s">
        <v>83</v>
      </c>
      <c r="AW227" s="13" t="s">
        <v>30</v>
      </c>
      <c r="AX227" s="13" t="s">
        <v>73</v>
      </c>
      <c r="AY227" s="215" t="s">
        <v>143</v>
      </c>
    </row>
    <row r="228" spans="1:65" s="13" customFormat="1" ht="11.25">
      <c r="B228" s="204"/>
      <c r="C228" s="205"/>
      <c r="D228" s="206" t="s">
        <v>153</v>
      </c>
      <c r="E228" s="207" t="s">
        <v>1</v>
      </c>
      <c r="F228" s="208" t="s">
        <v>281</v>
      </c>
      <c r="G228" s="205"/>
      <c r="H228" s="209">
        <v>64.582999999999998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153</v>
      </c>
      <c r="AU228" s="215" t="s">
        <v>83</v>
      </c>
      <c r="AV228" s="13" t="s">
        <v>83</v>
      </c>
      <c r="AW228" s="13" t="s">
        <v>30</v>
      </c>
      <c r="AX228" s="13" t="s">
        <v>73</v>
      </c>
      <c r="AY228" s="215" t="s">
        <v>143</v>
      </c>
    </row>
    <row r="229" spans="1:65" s="14" customFormat="1" ht="11.25">
      <c r="B229" s="216"/>
      <c r="C229" s="217"/>
      <c r="D229" s="206" t="s">
        <v>153</v>
      </c>
      <c r="E229" s="218" t="s">
        <v>1</v>
      </c>
      <c r="F229" s="219" t="s">
        <v>155</v>
      </c>
      <c r="G229" s="217"/>
      <c r="H229" s="220">
        <v>236.45099999999999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153</v>
      </c>
      <c r="AU229" s="226" t="s">
        <v>83</v>
      </c>
      <c r="AV229" s="14" t="s">
        <v>150</v>
      </c>
      <c r="AW229" s="14" t="s">
        <v>30</v>
      </c>
      <c r="AX229" s="14" t="s">
        <v>81</v>
      </c>
      <c r="AY229" s="226" t="s">
        <v>143</v>
      </c>
    </row>
    <row r="230" spans="1:65" s="2" customFormat="1" ht="24.2" customHeight="1">
      <c r="A230" s="34"/>
      <c r="B230" s="35"/>
      <c r="C230" s="186" t="s">
        <v>282</v>
      </c>
      <c r="D230" s="186" t="s">
        <v>145</v>
      </c>
      <c r="E230" s="187" t="s">
        <v>283</v>
      </c>
      <c r="F230" s="188" t="s">
        <v>284</v>
      </c>
      <c r="G230" s="189" t="s">
        <v>180</v>
      </c>
      <c r="H230" s="190">
        <v>394.25599999999997</v>
      </c>
      <c r="I230" s="191"/>
      <c r="J230" s="192">
        <f>ROUND(I230*H230,2)</f>
        <v>0</v>
      </c>
      <c r="K230" s="188" t="s">
        <v>149</v>
      </c>
      <c r="L230" s="39"/>
      <c r="M230" s="193" t="s">
        <v>1</v>
      </c>
      <c r="N230" s="194" t="s">
        <v>38</v>
      </c>
      <c r="O230" s="71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150</v>
      </c>
      <c r="AT230" s="197" t="s">
        <v>145</v>
      </c>
      <c r="AU230" s="197" t="s">
        <v>83</v>
      </c>
      <c r="AY230" s="17" t="s">
        <v>143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81</v>
      </c>
      <c r="BK230" s="198">
        <f>ROUND(I230*H230,2)</f>
        <v>0</v>
      </c>
      <c r="BL230" s="17" t="s">
        <v>150</v>
      </c>
      <c r="BM230" s="197" t="s">
        <v>285</v>
      </c>
    </row>
    <row r="231" spans="1:65" s="2" customFormat="1" ht="11.25">
      <c r="A231" s="34"/>
      <c r="B231" s="35"/>
      <c r="C231" s="36"/>
      <c r="D231" s="199" t="s">
        <v>151</v>
      </c>
      <c r="E231" s="36"/>
      <c r="F231" s="200" t="s">
        <v>286</v>
      </c>
      <c r="G231" s="36"/>
      <c r="H231" s="36"/>
      <c r="I231" s="201"/>
      <c r="J231" s="36"/>
      <c r="K231" s="36"/>
      <c r="L231" s="39"/>
      <c r="M231" s="202"/>
      <c r="N231" s="203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151</v>
      </c>
      <c r="AU231" s="17" t="s">
        <v>83</v>
      </c>
    </row>
    <row r="232" spans="1:65" s="13" customFormat="1" ht="11.25">
      <c r="B232" s="204"/>
      <c r="C232" s="205"/>
      <c r="D232" s="206" t="s">
        <v>153</v>
      </c>
      <c r="E232" s="207" t="s">
        <v>1</v>
      </c>
      <c r="F232" s="208" t="s">
        <v>287</v>
      </c>
      <c r="G232" s="205"/>
      <c r="H232" s="209">
        <v>394.25599999999997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153</v>
      </c>
      <c r="AU232" s="215" t="s">
        <v>83</v>
      </c>
      <c r="AV232" s="13" t="s">
        <v>83</v>
      </c>
      <c r="AW232" s="13" t="s">
        <v>30</v>
      </c>
      <c r="AX232" s="13" t="s">
        <v>73</v>
      </c>
      <c r="AY232" s="215" t="s">
        <v>143</v>
      </c>
    </row>
    <row r="233" spans="1:65" s="14" customFormat="1" ht="11.25">
      <c r="B233" s="216"/>
      <c r="C233" s="217"/>
      <c r="D233" s="206" t="s">
        <v>153</v>
      </c>
      <c r="E233" s="218" t="s">
        <v>1</v>
      </c>
      <c r="F233" s="219" t="s">
        <v>155</v>
      </c>
      <c r="G233" s="217"/>
      <c r="H233" s="220">
        <v>394.25599999999997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153</v>
      </c>
      <c r="AU233" s="226" t="s">
        <v>83</v>
      </c>
      <c r="AV233" s="14" t="s">
        <v>150</v>
      </c>
      <c r="AW233" s="14" t="s">
        <v>30</v>
      </c>
      <c r="AX233" s="14" t="s">
        <v>81</v>
      </c>
      <c r="AY233" s="226" t="s">
        <v>143</v>
      </c>
    </row>
    <row r="234" spans="1:65" s="2" customFormat="1" ht="24.2" customHeight="1">
      <c r="A234" s="34"/>
      <c r="B234" s="35"/>
      <c r="C234" s="186" t="s">
        <v>225</v>
      </c>
      <c r="D234" s="186" t="s">
        <v>145</v>
      </c>
      <c r="E234" s="187" t="s">
        <v>288</v>
      </c>
      <c r="F234" s="188" t="s">
        <v>289</v>
      </c>
      <c r="G234" s="189" t="s">
        <v>180</v>
      </c>
      <c r="H234" s="190">
        <v>630.70699999999999</v>
      </c>
      <c r="I234" s="191"/>
      <c r="J234" s="192">
        <f>ROUND(I234*H234,2)</f>
        <v>0</v>
      </c>
      <c r="K234" s="188" t="s">
        <v>149</v>
      </c>
      <c r="L234" s="39"/>
      <c r="M234" s="193" t="s">
        <v>1</v>
      </c>
      <c r="N234" s="194" t="s">
        <v>38</v>
      </c>
      <c r="O234" s="7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150</v>
      </c>
      <c r="AT234" s="197" t="s">
        <v>145</v>
      </c>
      <c r="AU234" s="197" t="s">
        <v>83</v>
      </c>
      <c r="AY234" s="17" t="s">
        <v>143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7" t="s">
        <v>81</v>
      </c>
      <c r="BK234" s="198">
        <f>ROUND(I234*H234,2)</f>
        <v>0</v>
      </c>
      <c r="BL234" s="17" t="s">
        <v>150</v>
      </c>
      <c r="BM234" s="197" t="s">
        <v>290</v>
      </c>
    </row>
    <row r="235" spans="1:65" s="2" customFormat="1" ht="11.25">
      <c r="A235" s="34"/>
      <c r="B235" s="35"/>
      <c r="C235" s="36"/>
      <c r="D235" s="199" t="s">
        <v>151</v>
      </c>
      <c r="E235" s="36"/>
      <c r="F235" s="200" t="s">
        <v>291</v>
      </c>
      <c r="G235" s="36"/>
      <c r="H235" s="36"/>
      <c r="I235" s="201"/>
      <c r="J235" s="36"/>
      <c r="K235" s="36"/>
      <c r="L235" s="39"/>
      <c r="M235" s="202"/>
      <c r="N235" s="203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151</v>
      </c>
      <c r="AU235" s="17" t="s">
        <v>83</v>
      </c>
    </row>
    <row r="236" spans="1:65" s="13" customFormat="1" ht="11.25">
      <c r="B236" s="204"/>
      <c r="C236" s="205"/>
      <c r="D236" s="206" t="s">
        <v>153</v>
      </c>
      <c r="E236" s="207" t="s">
        <v>1</v>
      </c>
      <c r="F236" s="208" t="s">
        <v>287</v>
      </c>
      <c r="G236" s="205"/>
      <c r="H236" s="209">
        <v>394.25599999999997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153</v>
      </c>
      <c r="AU236" s="215" t="s">
        <v>83</v>
      </c>
      <c r="AV236" s="13" t="s">
        <v>83</v>
      </c>
      <c r="AW236" s="13" t="s">
        <v>30</v>
      </c>
      <c r="AX236" s="13" t="s">
        <v>73</v>
      </c>
      <c r="AY236" s="215" t="s">
        <v>143</v>
      </c>
    </row>
    <row r="237" spans="1:65" s="13" customFormat="1" ht="11.25">
      <c r="B237" s="204"/>
      <c r="C237" s="205"/>
      <c r="D237" s="206" t="s">
        <v>153</v>
      </c>
      <c r="E237" s="207" t="s">
        <v>1</v>
      </c>
      <c r="F237" s="208" t="s">
        <v>280</v>
      </c>
      <c r="G237" s="205"/>
      <c r="H237" s="209">
        <v>171.86799999999999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153</v>
      </c>
      <c r="AU237" s="215" t="s">
        <v>83</v>
      </c>
      <c r="AV237" s="13" t="s">
        <v>83</v>
      </c>
      <c r="AW237" s="13" t="s">
        <v>30</v>
      </c>
      <c r="AX237" s="13" t="s">
        <v>73</v>
      </c>
      <c r="AY237" s="215" t="s">
        <v>143</v>
      </c>
    </row>
    <row r="238" spans="1:65" s="13" customFormat="1" ht="11.25">
      <c r="B238" s="204"/>
      <c r="C238" s="205"/>
      <c r="D238" s="206" t="s">
        <v>153</v>
      </c>
      <c r="E238" s="207" t="s">
        <v>1</v>
      </c>
      <c r="F238" s="208" t="s">
        <v>281</v>
      </c>
      <c r="G238" s="205"/>
      <c r="H238" s="209">
        <v>64.582999999999998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153</v>
      </c>
      <c r="AU238" s="215" t="s">
        <v>83</v>
      </c>
      <c r="AV238" s="13" t="s">
        <v>83</v>
      </c>
      <c r="AW238" s="13" t="s">
        <v>30</v>
      </c>
      <c r="AX238" s="13" t="s">
        <v>73</v>
      </c>
      <c r="AY238" s="215" t="s">
        <v>143</v>
      </c>
    </row>
    <row r="239" spans="1:65" s="14" customFormat="1" ht="11.25">
      <c r="B239" s="216"/>
      <c r="C239" s="217"/>
      <c r="D239" s="206" t="s">
        <v>153</v>
      </c>
      <c r="E239" s="218" t="s">
        <v>1</v>
      </c>
      <c r="F239" s="219" t="s">
        <v>155</v>
      </c>
      <c r="G239" s="217"/>
      <c r="H239" s="220">
        <v>630.70699999999999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153</v>
      </c>
      <c r="AU239" s="226" t="s">
        <v>83</v>
      </c>
      <c r="AV239" s="14" t="s">
        <v>150</v>
      </c>
      <c r="AW239" s="14" t="s">
        <v>30</v>
      </c>
      <c r="AX239" s="14" t="s">
        <v>81</v>
      </c>
      <c r="AY239" s="226" t="s">
        <v>143</v>
      </c>
    </row>
    <row r="240" spans="1:65" s="2" customFormat="1" ht="24.2" customHeight="1">
      <c r="A240" s="34"/>
      <c r="B240" s="35"/>
      <c r="C240" s="186" t="s">
        <v>292</v>
      </c>
      <c r="D240" s="186" t="s">
        <v>145</v>
      </c>
      <c r="E240" s="187" t="s">
        <v>293</v>
      </c>
      <c r="F240" s="188" t="s">
        <v>294</v>
      </c>
      <c r="G240" s="189" t="s">
        <v>180</v>
      </c>
      <c r="H240" s="190">
        <v>394.25599999999997</v>
      </c>
      <c r="I240" s="191"/>
      <c r="J240" s="192">
        <f>ROUND(I240*H240,2)</f>
        <v>0</v>
      </c>
      <c r="K240" s="188" t="s">
        <v>149</v>
      </c>
      <c r="L240" s="39"/>
      <c r="M240" s="193" t="s">
        <v>1</v>
      </c>
      <c r="N240" s="194" t="s">
        <v>38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150</v>
      </c>
      <c r="AT240" s="197" t="s">
        <v>145</v>
      </c>
      <c r="AU240" s="197" t="s">
        <v>83</v>
      </c>
      <c r="AY240" s="17" t="s">
        <v>143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81</v>
      </c>
      <c r="BK240" s="198">
        <f>ROUND(I240*H240,2)</f>
        <v>0</v>
      </c>
      <c r="BL240" s="17" t="s">
        <v>150</v>
      </c>
      <c r="BM240" s="197" t="s">
        <v>295</v>
      </c>
    </row>
    <row r="241" spans="1:65" s="2" customFormat="1" ht="11.25">
      <c r="A241" s="34"/>
      <c r="B241" s="35"/>
      <c r="C241" s="36"/>
      <c r="D241" s="199" t="s">
        <v>151</v>
      </c>
      <c r="E241" s="36"/>
      <c r="F241" s="200" t="s">
        <v>296</v>
      </c>
      <c r="G241" s="36"/>
      <c r="H241" s="36"/>
      <c r="I241" s="201"/>
      <c r="J241" s="36"/>
      <c r="K241" s="36"/>
      <c r="L241" s="39"/>
      <c r="M241" s="202"/>
      <c r="N241" s="203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151</v>
      </c>
      <c r="AU241" s="17" t="s">
        <v>83</v>
      </c>
    </row>
    <row r="242" spans="1:65" s="13" customFormat="1" ht="11.25">
      <c r="B242" s="204"/>
      <c r="C242" s="205"/>
      <c r="D242" s="206" t="s">
        <v>153</v>
      </c>
      <c r="E242" s="207" t="s">
        <v>1</v>
      </c>
      <c r="F242" s="208" t="s">
        <v>287</v>
      </c>
      <c r="G242" s="205"/>
      <c r="H242" s="209">
        <v>394.25599999999997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153</v>
      </c>
      <c r="AU242" s="215" t="s">
        <v>83</v>
      </c>
      <c r="AV242" s="13" t="s">
        <v>83</v>
      </c>
      <c r="AW242" s="13" t="s">
        <v>30</v>
      </c>
      <c r="AX242" s="13" t="s">
        <v>73</v>
      </c>
      <c r="AY242" s="215" t="s">
        <v>143</v>
      </c>
    </row>
    <row r="243" spans="1:65" s="14" customFormat="1" ht="11.25">
      <c r="B243" s="216"/>
      <c r="C243" s="217"/>
      <c r="D243" s="206" t="s">
        <v>153</v>
      </c>
      <c r="E243" s="218" t="s">
        <v>1</v>
      </c>
      <c r="F243" s="219" t="s">
        <v>155</v>
      </c>
      <c r="G243" s="217"/>
      <c r="H243" s="220">
        <v>394.25599999999997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153</v>
      </c>
      <c r="AU243" s="226" t="s">
        <v>83</v>
      </c>
      <c r="AV243" s="14" t="s">
        <v>150</v>
      </c>
      <c r="AW243" s="14" t="s">
        <v>30</v>
      </c>
      <c r="AX243" s="14" t="s">
        <v>81</v>
      </c>
      <c r="AY243" s="226" t="s">
        <v>143</v>
      </c>
    </row>
    <row r="244" spans="1:65" s="2" customFormat="1" ht="24.2" customHeight="1">
      <c r="A244" s="34"/>
      <c r="B244" s="35"/>
      <c r="C244" s="186" t="s">
        <v>229</v>
      </c>
      <c r="D244" s="186" t="s">
        <v>145</v>
      </c>
      <c r="E244" s="187" t="s">
        <v>297</v>
      </c>
      <c r="F244" s="188" t="s">
        <v>298</v>
      </c>
      <c r="G244" s="189" t="s">
        <v>180</v>
      </c>
      <c r="H244" s="190">
        <v>236.45099999999999</v>
      </c>
      <c r="I244" s="191"/>
      <c r="J244" s="192">
        <f>ROUND(I244*H244,2)</f>
        <v>0</v>
      </c>
      <c r="K244" s="188" t="s">
        <v>149</v>
      </c>
      <c r="L244" s="39"/>
      <c r="M244" s="193" t="s">
        <v>1</v>
      </c>
      <c r="N244" s="194" t="s">
        <v>38</v>
      </c>
      <c r="O244" s="71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150</v>
      </c>
      <c r="AT244" s="197" t="s">
        <v>145</v>
      </c>
      <c r="AU244" s="197" t="s">
        <v>83</v>
      </c>
      <c r="AY244" s="17" t="s">
        <v>143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7" t="s">
        <v>81</v>
      </c>
      <c r="BK244" s="198">
        <f>ROUND(I244*H244,2)</f>
        <v>0</v>
      </c>
      <c r="BL244" s="17" t="s">
        <v>150</v>
      </c>
      <c r="BM244" s="197" t="s">
        <v>299</v>
      </c>
    </row>
    <row r="245" spans="1:65" s="2" customFormat="1" ht="11.25">
      <c r="A245" s="34"/>
      <c r="B245" s="35"/>
      <c r="C245" s="36"/>
      <c r="D245" s="199" t="s">
        <v>151</v>
      </c>
      <c r="E245" s="36"/>
      <c r="F245" s="200" t="s">
        <v>300</v>
      </c>
      <c r="G245" s="36"/>
      <c r="H245" s="36"/>
      <c r="I245" s="201"/>
      <c r="J245" s="36"/>
      <c r="K245" s="36"/>
      <c r="L245" s="39"/>
      <c r="M245" s="202"/>
      <c r="N245" s="203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151</v>
      </c>
      <c r="AU245" s="17" t="s">
        <v>83</v>
      </c>
    </row>
    <row r="246" spans="1:65" s="13" customFormat="1" ht="11.25">
      <c r="B246" s="204"/>
      <c r="C246" s="205"/>
      <c r="D246" s="206" t="s">
        <v>153</v>
      </c>
      <c r="E246" s="207" t="s">
        <v>1</v>
      </c>
      <c r="F246" s="208" t="s">
        <v>280</v>
      </c>
      <c r="G246" s="205"/>
      <c r="H246" s="209">
        <v>171.86799999999999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153</v>
      </c>
      <c r="AU246" s="215" t="s">
        <v>83</v>
      </c>
      <c r="AV246" s="13" t="s">
        <v>83</v>
      </c>
      <c r="AW246" s="13" t="s">
        <v>30</v>
      </c>
      <c r="AX246" s="13" t="s">
        <v>73</v>
      </c>
      <c r="AY246" s="215" t="s">
        <v>143</v>
      </c>
    </row>
    <row r="247" spans="1:65" s="13" customFormat="1" ht="11.25">
      <c r="B247" s="204"/>
      <c r="C247" s="205"/>
      <c r="D247" s="206" t="s">
        <v>153</v>
      </c>
      <c r="E247" s="207" t="s">
        <v>1</v>
      </c>
      <c r="F247" s="208" t="s">
        <v>281</v>
      </c>
      <c r="G247" s="205"/>
      <c r="H247" s="209">
        <v>64.582999999999998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153</v>
      </c>
      <c r="AU247" s="215" t="s">
        <v>83</v>
      </c>
      <c r="AV247" s="13" t="s">
        <v>83</v>
      </c>
      <c r="AW247" s="13" t="s">
        <v>30</v>
      </c>
      <c r="AX247" s="13" t="s">
        <v>73</v>
      </c>
      <c r="AY247" s="215" t="s">
        <v>143</v>
      </c>
    </row>
    <row r="248" spans="1:65" s="14" customFormat="1" ht="11.25">
      <c r="B248" s="216"/>
      <c r="C248" s="217"/>
      <c r="D248" s="206" t="s">
        <v>153</v>
      </c>
      <c r="E248" s="218" t="s">
        <v>1</v>
      </c>
      <c r="F248" s="219" t="s">
        <v>155</v>
      </c>
      <c r="G248" s="217"/>
      <c r="H248" s="220">
        <v>236.45099999999999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153</v>
      </c>
      <c r="AU248" s="226" t="s">
        <v>83</v>
      </c>
      <c r="AV248" s="14" t="s">
        <v>150</v>
      </c>
      <c r="AW248" s="14" t="s">
        <v>30</v>
      </c>
      <c r="AX248" s="14" t="s">
        <v>81</v>
      </c>
      <c r="AY248" s="226" t="s">
        <v>143</v>
      </c>
    </row>
    <row r="249" spans="1:65" s="2" customFormat="1" ht="24.2" customHeight="1">
      <c r="A249" s="34"/>
      <c r="B249" s="35"/>
      <c r="C249" s="186" t="s">
        <v>301</v>
      </c>
      <c r="D249" s="186" t="s">
        <v>145</v>
      </c>
      <c r="E249" s="187" t="s">
        <v>302</v>
      </c>
      <c r="F249" s="188" t="s">
        <v>303</v>
      </c>
      <c r="G249" s="189" t="s">
        <v>180</v>
      </c>
      <c r="H249" s="190">
        <v>57.628</v>
      </c>
      <c r="I249" s="191"/>
      <c r="J249" s="192">
        <f>ROUND(I249*H249,2)</f>
        <v>0</v>
      </c>
      <c r="K249" s="188" t="s">
        <v>149</v>
      </c>
      <c r="L249" s="39"/>
      <c r="M249" s="193" t="s">
        <v>1</v>
      </c>
      <c r="N249" s="194" t="s">
        <v>38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150</v>
      </c>
      <c r="AT249" s="197" t="s">
        <v>145</v>
      </c>
      <c r="AU249" s="197" t="s">
        <v>83</v>
      </c>
      <c r="AY249" s="17" t="s">
        <v>143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81</v>
      </c>
      <c r="BK249" s="198">
        <f>ROUND(I249*H249,2)</f>
        <v>0</v>
      </c>
      <c r="BL249" s="17" t="s">
        <v>150</v>
      </c>
      <c r="BM249" s="197" t="s">
        <v>304</v>
      </c>
    </row>
    <row r="250" spans="1:65" s="2" customFormat="1" ht="11.25">
      <c r="A250" s="34"/>
      <c r="B250" s="35"/>
      <c r="C250" s="36"/>
      <c r="D250" s="199" t="s">
        <v>151</v>
      </c>
      <c r="E250" s="36"/>
      <c r="F250" s="200" t="s">
        <v>305</v>
      </c>
      <c r="G250" s="36"/>
      <c r="H250" s="36"/>
      <c r="I250" s="201"/>
      <c r="J250" s="36"/>
      <c r="K250" s="36"/>
      <c r="L250" s="39"/>
      <c r="M250" s="202"/>
      <c r="N250" s="20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151</v>
      </c>
      <c r="AU250" s="17" t="s">
        <v>83</v>
      </c>
    </row>
    <row r="251" spans="1:65" s="2" customFormat="1" ht="21.75" customHeight="1">
      <c r="A251" s="34"/>
      <c r="B251" s="35"/>
      <c r="C251" s="186" t="s">
        <v>232</v>
      </c>
      <c r="D251" s="186" t="s">
        <v>145</v>
      </c>
      <c r="E251" s="187" t="s">
        <v>306</v>
      </c>
      <c r="F251" s="188" t="s">
        <v>307</v>
      </c>
      <c r="G251" s="189" t="s">
        <v>180</v>
      </c>
      <c r="H251" s="190">
        <v>57.628</v>
      </c>
      <c r="I251" s="191"/>
      <c r="J251" s="192">
        <f>ROUND(I251*H251,2)</f>
        <v>0</v>
      </c>
      <c r="K251" s="188" t="s">
        <v>149</v>
      </c>
      <c r="L251" s="39"/>
      <c r="M251" s="193" t="s">
        <v>1</v>
      </c>
      <c r="N251" s="194" t="s">
        <v>38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150</v>
      </c>
      <c r="AT251" s="197" t="s">
        <v>145</v>
      </c>
      <c r="AU251" s="197" t="s">
        <v>83</v>
      </c>
      <c r="AY251" s="17" t="s">
        <v>143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81</v>
      </c>
      <c r="BK251" s="198">
        <f>ROUND(I251*H251,2)</f>
        <v>0</v>
      </c>
      <c r="BL251" s="17" t="s">
        <v>150</v>
      </c>
      <c r="BM251" s="197" t="s">
        <v>308</v>
      </c>
    </row>
    <row r="252" spans="1:65" s="2" customFormat="1" ht="11.25">
      <c r="A252" s="34"/>
      <c r="B252" s="35"/>
      <c r="C252" s="36"/>
      <c r="D252" s="199" t="s">
        <v>151</v>
      </c>
      <c r="E252" s="36"/>
      <c r="F252" s="200" t="s">
        <v>309</v>
      </c>
      <c r="G252" s="36"/>
      <c r="H252" s="36"/>
      <c r="I252" s="201"/>
      <c r="J252" s="36"/>
      <c r="K252" s="36"/>
      <c r="L252" s="39"/>
      <c r="M252" s="202"/>
      <c r="N252" s="203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151</v>
      </c>
      <c r="AU252" s="17" t="s">
        <v>83</v>
      </c>
    </row>
    <row r="253" spans="1:65" s="2" customFormat="1" ht="16.5" customHeight="1">
      <c r="A253" s="34"/>
      <c r="B253" s="35"/>
      <c r="C253" s="186" t="s">
        <v>310</v>
      </c>
      <c r="D253" s="186" t="s">
        <v>145</v>
      </c>
      <c r="E253" s="187" t="s">
        <v>311</v>
      </c>
      <c r="F253" s="188" t="s">
        <v>312</v>
      </c>
      <c r="G253" s="189" t="s">
        <v>180</v>
      </c>
      <c r="H253" s="190">
        <v>37.984999999999999</v>
      </c>
      <c r="I253" s="191"/>
      <c r="J253" s="192">
        <f>ROUND(I253*H253,2)</f>
        <v>0</v>
      </c>
      <c r="K253" s="188" t="s">
        <v>149</v>
      </c>
      <c r="L253" s="39"/>
      <c r="M253" s="193" t="s">
        <v>1</v>
      </c>
      <c r="N253" s="194" t="s">
        <v>38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150</v>
      </c>
      <c r="AT253" s="197" t="s">
        <v>145</v>
      </c>
      <c r="AU253" s="197" t="s">
        <v>83</v>
      </c>
      <c r="AY253" s="17" t="s">
        <v>143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81</v>
      </c>
      <c r="BK253" s="198">
        <f>ROUND(I253*H253,2)</f>
        <v>0</v>
      </c>
      <c r="BL253" s="17" t="s">
        <v>150</v>
      </c>
      <c r="BM253" s="197" t="s">
        <v>313</v>
      </c>
    </row>
    <row r="254" spans="1:65" s="2" customFormat="1" ht="11.25">
      <c r="A254" s="34"/>
      <c r="B254" s="35"/>
      <c r="C254" s="36"/>
      <c r="D254" s="199" t="s">
        <v>151</v>
      </c>
      <c r="E254" s="36"/>
      <c r="F254" s="200" t="s">
        <v>314</v>
      </c>
      <c r="G254" s="36"/>
      <c r="H254" s="36"/>
      <c r="I254" s="201"/>
      <c r="J254" s="36"/>
      <c r="K254" s="36"/>
      <c r="L254" s="39"/>
      <c r="M254" s="202"/>
      <c r="N254" s="203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151</v>
      </c>
      <c r="AU254" s="17" t="s">
        <v>83</v>
      </c>
    </row>
    <row r="255" spans="1:65" s="13" customFormat="1" ht="11.25">
      <c r="B255" s="204"/>
      <c r="C255" s="205"/>
      <c r="D255" s="206" t="s">
        <v>153</v>
      </c>
      <c r="E255" s="207" t="s">
        <v>1</v>
      </c>
      <c r="F255" s="208" t="s">
        <v>315</v>
      </c>
      <c r="G255" s="205"/>
      <c r="H255" s="209">
        <v>37.984999999999999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153</v>
      </c>
      <c r="AU255" s="215" t="s">
        <v>83</v>
      </c>
      <c r="AV255" s="13" t="s">
        <v>83</v>
      </c>
      <c r="AW255" s="13" t="s">
        <v>30</v>
      </c>
      <c r="AX255" s="13" t="s">
        <v>73</v>
      </c>
      <c r="AY255" s="215" t="s">
        <v>143</v>
      </c>
    </row>
    <row r="256" spans="1:65" s="14" customFormat="1" ht="11.25">
      <c r="B256" s="216"/>
      <c r="C256" s="217"/>
      <c r="D256" s="206" t="s">
        <v>153</v>
      </c>
      <c r="E256" s="218" t="s">
        <v>1</v>
      </c>
      <c r="F256" s="219" t="s">
        <v>155</v>
      </c>
      <c r="G256" s="217"/>
      <c r="H256" s="220">
        <v>37.984999999999999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153</v>
      </c>
      <c r="AU256" s="226" t="s">
        <v>83</v>
      </c>
      <c r="AV256" s="14" t="s">
        <v>150</v>
      </c>
      <c r="AW256" s="14" t="s">
        <v>30</v>
      </c>
      <c r="AX256" s="14" t="s">
        <v>81</v>
      </c>
      <c r="AY256" s="226" t="s">
        <v>143</v>
      </c>
    </row>
    <row r="257" spans="1:65" s="2" customFormat="1" ht="24.2" customHeight="1">
      <c r="A257" s="34"/>
      <c r="B257" s="35"/>
      <c r="C257" s="186" t="s">
        <v>236</v>
      </c>
      <c r="D257" s="186" t="s">
        <v>145</v>
      </c>
      <c r="E257" s="187" t="s">
        <v>316</v>
      </c>
      <c r="F257" s="188" t="s">
        <v>317</v>
      </c>
      <c r="G257" s="189" t="s">
        <v>180</v>
      </c>
      <c r="H257" s="190">
        <v>37.984999999999999</v>
      </c>
      <c r="I257" s="191"/>
      <c r="J257" s="192">
        <f>ROUND(I257*H257,2)</f>
        <v>0</v>
      </c>
      <c r="K257" s="188" t="s">
        <v>149</v>
      </c>
      <c r="L257" s="39"/>
      <c r="M257" s="193" t="s">
        <v>1</v>
      </c>
      <c r="N257" s="194" t="s">
        <v>38</v>
      </c>
      <c r="O257" s="71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150</v>
      </c>
      <c r="AT257" s="197" t="s">
        <v>145</v>
      </c>
      <c r="AU257" s="197" t="s">
        <v>83</v>
      </c>
      <c r="AY257" s="17" t="s">
        <v>143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81</v>
      </c>
      <c r="BK257" s="198">
        <f>ROUND(I257*H257,2)</f>
        <v>0</v>
      </c>
      <c r="BL257" s="17" t="s">
        <v>150</v>
      </c>
      <c r="BM257" s="197" t="s">
        <v>318</v>
      </c>
    </row>
    <row r="258" spans="1:65" s="2" customFormat="1" ht="11.25">
      <c r="A258" s="34"/>
      <c r="B258" s="35"/>
      <c r="C258" s="36"/>
      <c r="D258" s="199" t="s">
        <v>151</v>
      </c>
      <c r="E258" s="36"/>
      <c r="F258" s="200" t="s">
        <v>319</v>
      </c>
      <c r="G258" s="36"/>
      <c r="H258" s="36"/>
      <c r="I258" s="201"/>
      <c r="J258" s="36"/>
      <c r="K258" s="36"/>
      <c r="L258" s="39"/>
      <c r="M258" s="202"/>
      <c r="N258" s="203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151</v>
      </c>
      <c r="AU258" s="17" t="s">
        <v>83</v>
      </c>
    </row>
    <row r="259" spans="1:65" s="13" customFormat="1" ht="11.25">
      <c r="B259" s="204"/>
      <c r="C259" s="205"/>
      <c r="D259" s="206" t="s">
        <v>153</v>
      </c>
      <c r="E259" s="207" t="s">
        <v>1</v>
      </c>
      <c r="F259" s="208" t="s">
        <v>315</v>
      </c>
      <c r="G259" s="205"/>
      <c r="H259" s="209">
        <v>37.984999999999999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153</v>
      </c>
      <c r="AU259" s="215" t="s">
        <v>83</v>
      </c>
      <c r="AV259" s="13" t="s">
        <v>83</v>
      </c>
      <c r="AW259" s="13" t="s">
        <v>30</v>
      </c>
      <c r="AX259" s="13" t="s">
        <v>73</v>
      </c>
      <c r="AY259" s="215" t="s">
        <v>143</v>
      </c>
    </row>
    <row r="260" spans="1:65" s="14" customFormat="1" ht="11.25">
      <c r="B260" s="216"/>
      <c r="C260" s="217"/>
      <c r="D260" s="206" t="s">
        <v>153</v>
      </c>
      <c r="E260" s="218" t="s">
        <v>1</v>
      </c>
      <c r="F260" s="219" t="s">
        <v>155</v>
      </c>
      <c r="G260" s="217"/>
      <c r="H260" s="220">
        <v>37.984999999999999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153</v>
      </c>
      <c r="AU260" s="226" t="s">
        <v>83</v>
      </c>
      <c r="AV260" s="14" t="s">
        <v>150</v>
      </c>
      <c r="AW260" s="14" t="s">
        <v>30</v>
      </c>
      <c r="AX260" s="14" t="s">
        <v>81</v>
      </c>
      <c r="AY260" s="226" t="s">
        <v>143</v>
      </c>
    </row>
    <row r="261" spans="1:65" s="2" customFormat="1" ht="24.2" customHeight="1">
      <c r="A261" s="34"/>
      <c r="B261" s="35"/>
      <c r="C261" s="186" t="s">
        <v>320</v>
      </c>
      <c r="D261" s="186" t="s">
        <v>145</v>
      </c>
      <c r="E261" s="187" t="s">
        <v>321</v>
      </c>
      <c r="F261" s="188" t="s">
        <v>322</v>
      </c>
      <c r="G261" s="189" t="s">
        <v>323</v>
      </c>
      <c r="H261" s="190">
        <v>344.75</v>
      </c>
      <c r="I261" s="191"/>
      <c r="J261" s="192">
        <f>ROUND(I261*H261,2)</f>
        <v>0</v>
      </c>
      <c r="K261" s="188" t="s">
        <v>149</v>
      </c>
      <c r="L261" s="39"/>
      <c r="M261" s="193" t="s">
        <v>1</v>
      </c>
      <c r="N261" s="194" t="s">
        <v>38</v>
      </c>
      <c r="O261" s="71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150</v>
      </c>
      <c r="AT261" s="197" t="s">
        <v>145</v>
      </c>
      <c r="AU261" s="197" t="s">
        <v>83</v>
      </c>
      <c r="AY261" s="17" t="s">
        <v>143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81</v>
      </c>
      <c r="BK261" s="198">
        <f>ROUND(I261*H261,2)</f>
        <v>0</v>
      </c>
      <c r="BL261" s="17" t="s">
        <v>150</v>
      </c>
      <c r="BM261" s="197" t="s">
        <v>324</v>
      </c>
    </row>
    <row r="262" spans="1:65" s="2" customFormat="1" ht="11.25">
      <c r="A262" s="34"/>
      <c r="B262" s="35"/>
      <c r="C262" s="36"/>
      <c r="D262" s="199" t="s">
        <v>151</v>
      </c>
      <c r="E262" s="36"/>
      <c r="F262" s="200" t="s">
        <v>325</v>
      </c>
      <c r="G262" s="36"/>
      <c r="H262" s="36"/>
      <c r="I262" s="201"/>
      <c r="J262" s="36"/>
      <c r="K262" s="36"/>
      <c r="L262" s="39"/>
      <c r="M262" s="202"/>
      <c r="N262" s="203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151</v>
      </c>
      <c r="AU262" s="17" t="s">
        <v>83</v>
      </c>
    </row>
    <row r="263" spans="1:65" s="13" customFormat="1" ht="11.25">
      <c r="B263" s="204"/>
      <c r="C263" s="205"/>
      <c r="D263" s="206" t="s">
        <v>153</v>
      </c>
      <c r="E263" s="207" t="s">
        <v>1</v>
      </c>
      <c r="F263" s="208" t="s">
        <v>326</v>
      </c>
      <c r="G263" s="205"/>
      <c r="H263" s="209">
        <v>120.55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153</v>
      </c>
      <c r="AU263" s="215" t="s">
        <v>83</v>
      </c>
      <c r="AV263" s="13" t="s">
        <v>83</v>
      </c>
      <c r="AW263" s="13" t="s">
        <v>30</v>
      </c>
      <c r="AX263" s="13" t="s">
        <v>73</v>
      </c>
      <c r="AY263" s="215" t="s">
        <v>143</v>
      </c>
    </row>
    <row r="264" spans="1:65" s="13" customFormat="1" ht="11.25">
      <c r="B264" s="204"/>
      <c r="C264" s="205"/>
      <c r="D264" s="206" t="s">
        <v>153</v>
      </c>
      <c r="E264" s="207" t="s">
        <v>1</v>
      </c>
      <c r="F264" s="208" t="s">
        <v>327</v>
      </c>
      <c r="G264" s="205"/>
      <c r="H264" s="209">
        <v>218.8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153</v>
      </c>
      <c r="AU264" s="215" t="s">
        <v>83</v>
      </c>
      <c r="AV264" s="13" t="s">
        <v>83</v>
      </c>
      <c r="AW264" s="13" t="s">
        <v>30</v>
      </c>
      <c r="AX264" s="13" t="s">
        <v>73</v>
      </c>
      <c r="AY264" s="215" t="s">
        <v>143</v>
      </c>
    </row>
    <row r="265" spans="1:65" s="13" customFormat="1" ht="11.25">
      <c r="B265" s="204"/>
      <c r="C265" s="205"/>
      <c r="D265" s="206" t="s">
        <v>153</v>
      </c>
      <c r="E265" s="207" t="s">
        <v>1</v>
      </c>
      <c r="F265" s="208" t="s">
        <v>328</v>
      </c>
      <c r="G265" s="205"/>
      <c r="H265" s="209">
        <v>5.4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153</v>
      </c>
      <c r="AU265" s="215" t="s">
        <v>83</v>
      </c>
      <c r="AV265" s="13" t="s">
        <v>83</v>
      </c>
      <c r="AW265" s="13" t="s">
        <v>30</v>
      </c>
      <c r="AX265" s="13" t="s">
        <v>73</v>
      </c>
      <c r="AY265" s="215" t="s">
        <v>143</v>
      </c>
    </row>
    <row r="266" spans="1:65" s="14" customFormat="1" ht="11.25">
      <c r="B266" s="216"/>
      <c r="C266" s="217"/>
      <c r="D266" s="206" t="s">
        <v>153</v>
      </c>
      <c r="E266" s="218" t="s">
        <v>1</v>
      </c>
      <c r="F266" s="219" t="s">
        <v>155</v>
      </c>
      <c r="G266" s="217"/>
      <c r="H266" s="220">
        <v>344.75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153</v>
      </c>
      <c r="AU266" s="226" t="s">
        <v>83</v>
      </c>
      <c r="AV266" s="14" t="s">
        <v>150</v>
      </c>
      <c r="AW266" s="14" t="s">
        <v>30</v>
      </c>
      <c r="AX266" s="14" t="s">
        <v>81</v>
      </c>
      <c r="AY266" s="226" t="s">
        <v>143</v>
      </c>
    </row>
    <row r="267" spans="1:65" s="2" customFormat="1" ht="16.5" customHeight="1">
      <c r="A267" s="34"/>
      <c r="B267" s="35"/>
      <c r="C267" s="227" t="s">
        <v>239</v>
      </c>
      <c r="D267" s="227" t="s">
        <v>219</v>
      </c>
      <c r="E267" s="228" t="s">
        <v>329</v>
      </c>
      <c r="F267" s="229" t="s">
        <v>330</v>
      </c>
      <c r="G267" s="230" t="s">
        <v>323</v>
      </c>
      <c r="H267" s="231">
        <v>361.988</v>
      </c>
      <c r="I267" s="232"/>
      <c r="J267" s="233">
        <f>ROUND(I267*H267,2)</f>
        <v>0</v>
      </c>
      <c r="K267" s="229" t="s">
        <v>149</v>
      </c>
      <c r="L267" s="234"/>
      <c r="M267" s="235" t="s">
        <v>1</v>
      </c>
      <c r="N267" s="236" t="s">
        <v>38</v>
      </c>
      <c r="O267" s="71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168</v>
      </c>
      <c r="AT267" s="197" t="s">
        <v>219</v>
      </c>
      <c r="AU267" s="197" t="s">
        <v>83</v>
      </c>
      <c r="AY267" s="17" t="s">
        <v>143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7" t="s">
        <v>81</v>
      </c>
      <c r="BK267" s="198">
        <f>ROUND(I267*H267,2)</f>
        <v>0</v>
      </c>
      <c r="BL267" s="17" t="s">
        <v>150</v>
      </c>
      <c r="BM267" s="197" t="s">
        <v>331</v>
      </c>
    </row>
    <row r="268" spans="1:65" s="13" customFormat="1" ht="11.25">
      <c r="B268" s="204"/>
      <c r="C268" s="205"/>
      <c r="D268" s="206" t="s">
        <v>153</v>
      </c>
      <c r="E268" s="207" t="s">
        <v>1</v>
      </c>
      <c r="F268" s="208" t="s">
        <v>332</v>
      </c>
      <c r="G268" s="205"/>
      <c r="H268" s="209">
        <v>361.988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153</v>
      </c>
      <c r="AU268" s="215" t="s">
        <v>83</v>
      </c>
      <c r="AV268" s="13" t="s">
        <v>83</v>
      </c>
      <c r="AW268" s="13" t="s">
        <v>30</v>
      </c>
      <c r="AX268" s="13" t="s">
        <v>73</v>
      </c>
      <c r="AY268" s="215" t="s">
        <v>143</v>
      </c>
    </row>
    <row r="269" spans="1:65" s="14" customFormat="1" ht="11.25">
      <c r="B269" s="216"/>
      <c r="C269" s="217"/>
      <c r="D269" s="206" t="s">
        <v>153</v>
      </c>
      <c r="E269" s="218" t="s">
        <v>1</v>
      </c>
      <c r="F269" s="219" t="s">
        <v>155</v>
      </c>
      <c r="G269" s="217"/>
      <c r="H269" s="220">
        <v>361.988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153</v>
      </c>
      <c r="AU269" s="226" t="s">
        <v>83</v>
      </c>
      <c r="AV269" s="14" t="s">
        <v>150</v>
      </c>
      <c r="AW269" s="14" t="s">
        <v>30</v>
      </c>
      <c r="AX269" s="14" t="s">
        <v>81</v>
      </c>
      <c r="AY269" s="226" t="s">
        <v>143</v>
      </c>
    </row>
    <row r="270" spans="1:65" s="2" customFormat="1" ht="24.2" customHeight="1">
      <c r="A270" s="34"/>
      <c r="B270" s="35"/>
      <c r="C270" s="186" t="s">
        <v>333</v>
      </c>
      <c r="D270" s="186" t="s">
        <v>145</v>
      </c>
      <c r="E270" s="187" t="s">
        <v>334</v>
      </c>
      <c r="F270" s="188" t="s">
        <v>335</v>
      </c>
      <c r="G270" s="189" t="s">
        <v>323</v>
      </c>
      <c r="H270" s="190">
        <v>79.39</v>
      </c>
      <c r="I270" s="191"/>
      <c r="J270" s="192">
        <f>ROUND(I270*H270,2)</f>
        <v>0</v>
      </c>
      <c r="K270" s="188" t="s">
        <v>149</v>
      </c>
      <c r="L270" s="39"/>
      <c r="M270" s="193" t="s">
        <v>1</v>
      </c>
      <c r="N270" s="194" t="s">
        <v>38</v>
      </c>
      <c r="O270" s="71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150</v>
      </c>
      <c r="AT270" s="197" t="s">
        <v>145</v>
      </c>
      <c r="AU270" s="197" t="s">
        <v>83</v>
      </c>
      <c r="AY270" s="17" t="s">
        <v>143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81</v>
      </c>
      <c r="BK270" s="198">
        <f>ROUND(I270*H270,2)</f>
        <v>0</v>
      </c>
      <c r="BL270" s="17" t="s">
        <v>150</v>
      </c>
      <c r="BM270" s="197" t="s">
        <v>336</v>
      </c>
    </row>
    <row r="271" spans="1:65" s="2" customFormat="1" ht="11.25">
      <c r="A271" s="34"/>
      <c r="B271" s="35"/>
      <c r="C271" s="36"/>
      <c r="D271" s="199" t="s">
        <v>151</v>
      </c>
      <c r="E271" s="36"/>
      <c r="F271" s="200" t="s">
        <v>337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151</v>
      </c>
      <c r="AU271" s="17" t="s">
        <v>83</v>
      </c>
    </row>
    <row r="272" spans="1:65" s="2" customFormat="1" ht="24.2" customHeight="1">
      <c r="A272" s="34"/>
      <c r="B272" s="35"/>
      <c r="C272" s="227" t="s">
        <v>244</v>
      </c>
      <c r="D272" s="227" t="s">
        <v>219</v>
      </c>
      <c r="E272" s="228" t="s">
        <v>338</v>
      </c>
      <c r="F272" s="229" t="s">
        <v>339</v>
      </c>
      <c r="G272" s="230" t="s">
        <v>323</v>
      </c>
      <c r="H272" s="231">
        <v>83.36</v>
      </c>
      <c r="I272" s="232"/>
      <c r="J272" s="233">
        <f>ROUND(I272*H272,2)</f>
        <v>0</v>
      </c>
      <c r="K272" s="229" t="s">
        <v>149</v>
      </c>
      <c r="L272" s="234"/>
      <c r="M272" s="235" t="s">
        <v>1</v>
      </c>
      <c r="N272" s="236" t="s">
        <v>38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168</v>
      </c>
      <c r="AT272" s="197" t="s">
        <v>219</v>
      </c>
      <c r="AU272" s="197" t="s">
        <v>83</v>
      </c>
      <c r="AY272" s="17" t="s">
        <v>143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81</v>
      </c>
      <c r="BK272" s="198">
        <f>ROUND(I272*H272,2)</f>
        <v>0</v>
      </c>
      <c r="BL272" s="17" t="s">
        <v>150</v>
      </c>
      <c r="BM272" s="197" t="s">
        <v>340</v>
      </c>
    </row>
    <row r="273" spans="1:65" s="13" customFormat="1" ht="11.25">
      <c r="B273" s="204"/>
      <c r="C273" s="205"/>
      <c r="D273" s="206" t="s">
        <v>153</v>
      </c>
      <c r="E273" s="207" t="s">
        <v>1</v>
      </c>
      <c r="F273" s="208" t="s">
        <v>341</v>
      </c>
      <c r="G273" s="205"/>
      <c r="H273" s="209">
        <v>83.36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153</v>
      </c>
      <c r="AU273" s="215" t="s">
        <v>83</v>
      </c>
      <c r="AV273" s="13" t="s">
        <v>83</v>
      </c>
      <c r="AW273" s="13" t="s">
        <v>30</v>
      </c>
      <c r="AX273" s="13" t="s">
        <v>73</v>
      </c>
      <c r="AY273" s="215" t="s">
        <v>143</v>
      </c>
    </row>
    <row r="274" spans="1:65" s="14" customFormat="1" ht="11.25">
      <c r="B274" s="216"/>
      <c r="C274" s="217"/>
      <c r="D274" s="206" t="s">
        <v>153</v>
      </c>
      <c r="E274" s="218" t="s">
        <v>1</v>
      </c>
      <c r="F274" s="219" t="s">
        <v>155</v>
      </c>
      <c r="G274" s="217"/>
      <c r="H274" s="220">
        <v>83.36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153</v>
      </c>
      <c r="AU274" s="226" t="s">
        <v>83</v>
      </c>
      <c r="AV274" s="14" t="s">
        <v>150</v>
      </c>
      <c r="AW274" s="14" t="s">
        <v>30</v>
      </c>
      <c r="AX274" s="14" t="s">
        <v>81</v>
      </c>
      <c r="AY274" s="226" t="s">
        <v>143</v>
      </c>
    </row>
    <row r="275" spans="1:65" s="2" customFormat="1" ht="24.2" customHeight="1">
      <c r="A275" s="34"/>
      <c r="B275" s="35"/>
      <c r="C275" s="186" t="s">
        <v>342</v>
      </c>
      <c r="D275" s="186" t="s">
        <v>145</v>
      </c>
      <c r="E275" s="187" t="s">
        <v>343</v>
      </c>
      <c r="F275" s="188" t="s">
        <v>344</v>
      </c>
      <c r="G275" s="189" t="s">
        <v>180</v>
      </c>
      <c r="H275" s="190">
        <v>17.504999999999999</v>
      </c>
      <c r="I275" s="191"/>
      <c r="J275" s="192">
        <f>ROUND(I275*H275,2)</f>
        <v>0</v>
      </c>
      <c r="K275" s="188" t="s">
        <v>149</v>
      </c>
      <c r="L275" s="39"/>
      <c r="M275" s="193" t="s">
        <v>1</v>
      </c>
      <c r="N275" s="194" t="s">
        <v>38</v>
      </c>
      <c r="O275" s="71"/>
      <c r="P275" s="195">
        <f>O275*H275</f>
        <v>0</v>
      </c>
      <c r="Q275" s="195">
        <v>0</v>
      </c>
      <c r="R275" s="195">
        <f>Q275*H275</f>
        <v>0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150</v>
      </c>
      <c r="AT275" s="197" t="s">
        <v>145</v>
      </c>
      <c r="AU275" s="197" t="s">
        <v>83</v>
      </c>
      <c r="AY275" s="17" t="s">
        <v>143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7" t="s">
        <v>81</v>
      </c>
      <c r="BK275" s="198">
        <f>ROUND(I275*H275,2)</f>
        <v>0</v>
      </c>
      <c r="BL275" s="17" t="s">
        <v>150</v>
      </c>
      <c r="BM275" s="197" t="s">
        <v>345</v>
      </c>
    </row>
    <row r="276" spans="1:65" s="2" customFormat="1" ht="11.25">
      <c r="A276" s="34"/>
      <c r="B276" s="35"/>
      <c r="C276" s="36"/>
      <c r="D276" s="199" t="s">
        <v>151</v>
      </c>
      <c r="E276" s="36"/>
      <c r="F276" s="200" t="s">
        <v>346</v>
      </c>
      <c r="G276" s="36"/>
      <c r="H276" s="36"/>
      <c r="I276" s="201"/>
      <c r="J276" s="36"/>
      <c r="K276" s="36"/>
      <c r="L276" s="39"/>
      <c r="M276" s="202"/>
      <c r="N276" s="203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151</v>
      </c>
      <c r="AU276" s="17" t="s">
        <v>83</v>
      </c>
    </row>
    <row r="277" spans="1:65" s="13" customFormat="1" ht="11.25">
      <c r="B277" s="204"/>
      <c r="C277" s="205"/>
      <c r="D277" s="206" t="s">
        <v>153</v>
      </c>
      <c r="E277" s="207" t="s">
        <v>1</v>
      </c>
      <c r="F277" s="208" t="s">
        <v>347</v>
      </c>
      <c r="G277" s="205"/>
      <c r="H277" s="209">
        <v>17.504999999999999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153</v>
      </c>
      <c r="AU277" s="215" t="s">
        <v>83</v>
      </c>
      <c r="AV277" s="13" t="s">
        <v>83</v>
      </c>
      <c r="AW277" s="13" t="s">
        <v>30</v>
      </c>
      <c r="AX277" s="13" t="s">
        <v>73</v>
      </c>
      <c r="AY277" s="215" t="s">
        <v>143</v>
      </c>
    </row>
    <row r="278" spans="1:65" s="14" customFormat="1" ht="11.25">
      <c r="B278" s="216"/>
      <c r="C278" s="217"/>
      <c r="D278" s="206" t="s">
        <v>153</v>
      </c>
      <c r="E278" s="218" t="s">
        <v>1</v>
      </c>
      <c r="F278" s="219" t="s">
        <v>155</v>
      </c>
      <c r="G278" s="217"/>
      <c r="H278" s="220">
        <v>17.504999999999999</v>
      </c>
      <c r="I278" s="221"/>
      <c r="J278" s="217"/>
      <c r="K278" s="217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153</v>
      </c>
      <c r="AU278" s="226" t="s">
        <v>83</v>
      </c>
      <c r="AV278" s="14" t="s">
        <v>150</v>
      </c>
      <c r="AW278" s="14" t="s">
        <v>30</v>
      </c>
      <c r="AX278" s="14" t="s">
        <v>81</v>
      </c>
      <c r="AY278" s="226" t="s">
        <v>143</v>
      </c>
    </row>
    <row r="279" spans="1:65" s="2" customFormat="1" ht="44.25" customHeight="1">
      <c r="A279" s="34"/>
      <c r="B279" s="35"/>
      <c r="C279" s="186" t="s">
        <v>248</v>
      </c>
      <c r="D279" s="186" t="s">
        <v>145</v>
      </c>
      <c r="E279" s="187" t="s">
        <v>348</v>
      </c>
      <c r="F279" s="188" t="s">
        <v>349</v>
      </c>
      <c r="G279" s="189" t="s">
        <v>180</v>
      </c>
      <c r="H279" s="190">
        <v>17.504999999999999</v>
      </c>
      <c r="I279" s="191"/>
      <c r="J279" s="192">
        <f>ROUND(I279*H279,2)</f>
        <v>0</v>
      </c>
      <c r="K279" s="188" t="s">
        <v>149</v>
      </c>
      <c r="L279" s="39"/>
      <c r="M279" s="193" t="s">
        <v>1</v>
      </c>
      <c r="N279" s="194" t="s">
        <v>38</v>
      </c>
      <c r="O279" s="71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150</v>
      </c>
      <c r="AT279" s="197" t="s">
        <v>145</v>
      </c>
      <c r="AU279" s="197" t="s">
        <v>83</v>
      </c>
      <c r="AY279" s="17" t="s">
        <v>143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7" t="s">
        <v>81</v>
      </c>
      <c r="BK279" s="198">
        <f>ROUND(I279*H279,2)</f>
        <v>0</v>
      </c>
      <c r="BL279" s="17" t="s">
        <v>150</v>
      </c>
      <c r="BM279" s="197" t="s">
        <v>350</v>
      </c>
    </row>
    <row r="280" spans="1:65" s="2" customFormat="1" ht="11.25">
      <c r="A280" s="34"/>
      <c r="B280" s="35"/>
      <c r="C280" s="36"/>
      <c r="D280" s="199" t="s">
        <v>151</v>
      </c>
      <c r="E280" s="36"/>
      <c r="F280" s="200" t="s">
        <v>351</v>
      </c>
      <c r="G280" s="36"/>
      <c r="H280" s="36"/>
      <c r="I280" s="201"/>
      <c r="J280" s="36"/>
      <c r="K280" s="36"/>
      <c r="L280" s="39"/>
      <c r="M280" s="202"/>
      <c r="N280" s="203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151</v>
      </c>
      <c r="AU280" s="17" t="s">
        <v>83</v>
      </c>
    </row>
    <row r="281" spans="1:65" s="13" customFormat="1" ht="11.25">
      <c r="B281" s="204"/>
      <c r="C281" s="205"/>
      <c r="D281" s="206" t="s">
        <v>153</v>
      </c>
      <c r="E281" s="207" t="s">
        <v>1</v>
      </c>
      <c r="F281" s="208" t="s">
        <v>352</v>
      </c>
      <c r="G281" s="205"/>
      <c r="H281" s="209">
        <v>8.1530000000000005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153</v>
      </c>
      <c r="AU281" s="215" t="s">
        <v>83</v>
      </c>
      <c r="AV281" s="13" t="s">
        <v>83</v>
      </c>
      <c r="AW281" s="13" t="s">
        <v>30</v>
      </c>
      <c r="AX281" s="13" t="s">
        <v>73</v>
      </c>
      <c r="AY281" s="215" t="s">
        <v>143</v>
      </c>
    </row>
    <row r="282" spans="1:65" s="13" customFormat="1" ht="11.25">
      <c r="B282" s="204"/>
      <c r="C282" s="205"/>
      <c r="D282" s="206" t="s">
        <v>153</v>
      </c>
      <c r="E282" s="207" t="s">
        <v>1</v>
      </c>
      <c r="F282" s="208" t="s">
        <v>353</v>
      </c>
      <c r="G282" s="205"/>
      <c r="H282" s="209">
        <v>5.2130000000000001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153</v>
      </c>
      <c r="AU282" s="215" t="s">
        <v>83</v>
      </c>
      <c r="AV282" s="13" t="s">
        <v>83</v>
      </c>
      <c r="AW282" s="13" t="s">
        <v>30</v>
      </c>
      <c r="AX282" s="13" t="s">
        <v>73</v>
      </c>
      <c r="AY282" s="215" t="s">
        <v>143</v>
      </c>
    </row>
    <row r="283" spans="1:65" s="13" customFormat="1" ht="11.25">
      <c r="B283" s="204"/>
      <c r="C283" s="205"/>
      <c r="D283" s="206" t="s">
        <v>153</v>
      </c>
      <c r="E283" s="207" t="s">
        <v>1</v>
      </c>
      <c r="F283" s="208" t="s">
        <v>354</v>
      </c>
      <c r="G283" s="205"/>
      <c r="H283" s="209">
        <v>4.1390000000000002</v>
      </c>
      <c r="I283" s="210"/>
      <c r="J283" s="205"/>
      <c r="K283" s="205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153</v>
      </c>
      <c r="AU283" s="215" t="s">
        <v>83</v>
      </c>
      <c r="AV283" s="13" t="s">
        <v>83</v>
      </c>
      <c r="AW283" s="13" t="s">
        <v>30</v>
      </c>
      <c r="AX283" s="13" t="s">
        <v>73</v>
      </c>
      <c r="AY283" s="215" t="s">
        <v>143</v>
      </c>
    </row>
    <row r="284" spans="1:65" s="14" customFormat="1" ht="11.25">
      <c r="B284" s="216"/>
      <c r="C284" s="217"/>
      <c r="D284" s="206" t="s">
        <v>153</v>
      </c>
      <c r="E284" s="218" t="s">
        <v>1</v>
      </c>
      <c r="F284" s="219" t="s">
        <v>155</v>
      </c>
      <c r="G284" s="217"/>
      <c r="H284" s="220">
        <v>17.504999999999999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153</v>
      </c>
      <c r="AU284" s="226" t="s">
        <v>83</v>
      </c>
      <c r="AV284" s="14" t="s">
        <v>150</v>
      </c>
      <c r="AW284" s="14" t="s">
        <v>30</v>
      </c>
      <c r="AX284" s="14" t="s">
        <v>81</v>
      </c>
      <c r="AY284" s="226" t="s">
        <v>143</v>
      </c>
    </row>
    <row r="285" spans="1:65" s="2" customFormat="1" ht="24.2" customHeight="1">
      <c r="A285" s="34"/>
      <c r="B285" s="35"/>
      <c r="C285" s="227" t="s">
        <v>355</v>
      </c>
      <c r="D285" s="227" t="s">
        <v>219</v>
      </c>
      <c r="E285" s="228" t="s">
        <v>356</v>
      </c>
      <c r="F285" s="229" t="s">
        <v>357</v>
      </c>
      <c r="G285" s="230" t="s">
        <v>180</v>
      </c>
      <c r="H285" s="231">
        <v>18.38</v>
      </c>
      <c r="I285" s="232"/>
      <c r="J285" s="233">
        <f>ROUND(I285*H285,2)</f>
        <v>0</v>
      </c>
      <c r="K285" s="229" t="s">
        <v>149</v>
      </c>
      <c r="L285" s="234"/>
      <c r="M285" s="235" t="s">
        <v>1</v>
      </c>
      <c r="N285" s="236" t="s">
        <v>38</v>
      </c>
      <c r="O285" s="71"/>
      <c r="P285" s="195">
        <f>O285*H285</f>
        <v>0</v>
      </c>
      <c r="Q285" s="195">
        <v>0</v>
      </c>
      <c r="R285" s="195">
        <f>Q285*H285</f>
        <v>0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168</v>
      </c>
      <c r="AT285" s="197" t="s">
        <v>219</v>
      </c>
      <c r="AU285" s="197" t="s">
        <v>83</v>
      </c>
      <c r="AY285" s="17" t="s">
        <v>143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7" t="s">
        <v>81</v>
      </c>
      <c r="BK285" s="198">
        <f>ROUND(I285*H285,2)</f>
        <v>0</v>
      </c>
      <c r="BL285" s="17" t="s">
        <v>150</v>
      </c>
      <c r="BM285" s="197" t="s">
        <v>358</v>
      </c>
    </row>
    <row r="286" spans="1:65" s="13" customFormat="1" ht="11.25">
      <c r="B286" s="204"/>
      <c r="C286" s="205"/>
      <c r="D286" s="206" t="s">
        <v>153</v>
      </c>
      <c r="E286" s="207" t="s">
        <v>1</v>
      </c>
      <c r="F286" s="208" t="s">
        <v>359</v>
      </c>
      <c r="G286" s="205"/>
      <c r="H286" s="209">
        <v>18.38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153</v>
      </c>
      <c r="AU286" s="215" t="s">
        <v>83</v>
      </c>
      <c r="AV286" s="13" t="s">
        <v>83</v>
      </c>
      <c r="AW286" s="13" t="s">
        <v>30</v>
      </c>
      <c r="AX286" s="13" t="s">
        <v>73</v>
      </c>
      <c r="AY286" s="215" t="s">
        <v>143</v>
      </c>
    </row>
    <row r="287" spans="1:65" s="14" customFormat="1" ht="11.25">
      <c r="B287" s="216"/>
      <c r="C287" s="217"/>
      <c r="D287" s="206" t="s">
        <v>153</v>
      </c>
      <c r="E287" s="218" t="s">
        <v>1</v>
      </c>
      <c r="F287" s="219" t="s">
        <v>155</v>
      </c>
      <c r="G287" s="217"/>
      <c r="H287" s="220">
        <v>18.38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153</v>
      </c>
      <c r="AU287" s="226" t="s">
        <v>83</v>
      </c>
      <c r="AV287" s="14" t="s">
        <v>150</v>
      </c>
      <c r="AW287" s="14" t="s">
        <v>30</v>
      </c>
      <c r="AX287" s="14" t="s">
        <v>81</v>
      </c>
      <c r="AY287" s="226" t="s">
        <v>143</v>
      </c>
    </row>
    <row r="288" spans="1:65" s="2" customFormat="1" ht="44.25" customHeight="1">
      <c r="A288" s="34"/>
      <c r="B288" s="35"/>
      <c r="C288" s="186" t="s">
        <v>257</v>
      </c>
      <c r="D288" s="186" t="s">
        <v>145</v>
      </c>
      <c r="E288" s="187" t="s">
        <v>360</v>
      </c>
      <c r="F288" s="188" t="s">
        <v>361</v>
      </c>
      <c r="G288" s="189" t="s">
        <v>180</v>
      </c>
      <c r="H288" s="190">
        <v>381.50599999999997</v>
      </c>
      <c r="I288" s="191"/>
      <c r="J288" s="192">
        <f>ROUND(I288*H288,2)</f>
        <v>0</v>
      </c>
      <c r="K288" s="188" t="s">
        <v>149</v>
      </c>
      <c r="L288" s="39"/>
      <c r="M288" s="193" t="s">
        <v>1</v>
      </c>
      <c r="N288" s="194" t="s">
        <v>38</v>
      </c>
      <c r="O288" s="71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150</v>
      </c>
      <c r="AT288" s="197" t="s">
        <v>145</v>
      </c>
      <c r="AU288" s="197" t="s">
        <v>83</v>
      </c>
      <c r="AY288" s="17" t="s">
        <v>143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81</v>
      </c>
      <c r="BK288" s="198">
        <f>ROUND(I288*H288,2)</f>
        <v>0</v>
      </c>
      <c r="BL288" s="17" t="s">
        <v>150</v>
      </c>
      <c r="BM288" s="197" t="s">
        <v>362</v>
      </c>
    </row>
    <row r="289" spans="1:65" s="2" customFormat="1" ht="11.25">
      <c r="A289" s="34"/>
      <c r="B289" s="35"/>
      <c r="C289" s="36"/>
      <c r="D289" s="199" t="s">
        <v>151</v>
      </c>
      <c r="E289" s="36"/>
      <c r="F289" s="200" t="s">
        <v>363</v>
      </c>
      <c r="G289" s="36"/>
      <c r="H289" s="36"/>
      <c r="I289" s="201"/>
      <c r="J289" s="36"/>
      <c r="K289" s="36"/>
      <c r="L289" s="39"/>
      <c r="M289" s="202"/>
      <c r="N289" s="203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151</v>
      </c>
      <c r="AU289" s="17" t="s">
        <v>83</v>
      </c>
    </row>
    <row r="290" spans="1:65" s="13" customFormat="1" ht="11.25">
      <c r="B290" s="204"/>
      <c r="C290" s="205"/>
      <c r="D290" s="206" t="s">
        <v>153</v>
      </c>
      <c r="E290" s="207" t="s">
        <v>1</v>
      </c>
      <c r="F290" s="208" t="s">
        <v>364</v>
      </c>
      <c r="G290" s="205"/>
      <c r="H290" s="209">
        <v>349.03699999999998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153</v>
      </c>
      <c r="AU290" s="215" t="s">
        <v>83</v>
      </c>
      <c r="AV290" s="13" t="s">
        <v>83</v>
      </c>
      <c r="AW290" s="13" t="s">
        <v>30</v>
      </c>
      <c r="AX290" s="13" t="s">
        <v>73</v>
      </c>
      <c r="AY290" s="215" t="s">
        <v>143</v>
      </c>
    </row>
    <row r="291" spans="1:65" s="13" customFormat="1" ht="11.25">
      <c r="B291" s="204"/>
      <c r="C291" s="205"/>
      <c r="D291" s="206" t="s">
        <v>153</v>
      </c>
      <c r="E291" s="207" t="s">
        <v>1</v>
      </c>
      <c r="F291" s="208" t="s">
        <v>365</v>
      </c>
      <c r="G291" s="205"/>
      <c r="H291" s="209">
        <v>19.838999999999999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153</v>
      </c>
      <c r="AU291" s="215" t="s">
        <v>83</v>
      </c>
      <c r="AV291" s="13" t="s">
        <v>83</v>
      </c>
      <c r="AW291" s="13" t="s">
        <v>30</v>
      </c>
      <c r="AX291" s="13" t="s">
        <v>73</v>
      </c>
      <c r="AY291" s="215" t="s">
        <v>143</v>
      </c>
    </row>
    <row r="292" spans="1:65" s="13" customFormat="1" ht="11.25">
      <c r="B292" s="204"/>
      <c r="C292" s="205"/>
      <c r="D292" s="206" t="s">
        <v>153</v>
      </c>
      <c r="E292" s="207" t="s">
        <v>1</v>
      </c>
      <c r="F292" s="208" t="s">
        <v>366</v>
      </c>
      <c r="G292" s="205"/>
      <c r="H292" s="209">
        <v>24.54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153</v>
      </c>
      <c r="AU292" s="215" t="s">
        <v>83</v>
      </c>
      <c r="AV292" s="13" t="s">
        <v>83</v>
      </c>
      <c r="AW292" s="13" t="s">
        <v>30</v>
      </c>
      <c r="AX292" s="13" t="s">
        <v>73</v>
      </c>
      <c r="AY292" s="215" t="s">
        <v>143</v>
      </c>
    </row>
    <row r="293" spans="1:65" s="13" customFormat="1" ht="11.25">
      <c r="B293" s="204"/>
      <c r="C293" s="205"/>
      <c r="D293" s="206" t="s">
        <v>153</v>
      </c>
      <c r="E293" s="207" t="s">
        <v>1</v>
      </c>
      <c r="F293" s="208" t="s">
        <v>367</v>
      </c>
      <c r="G293" s="205"/>
      <c r="H293" s="209">
        <v>27.199000000000002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153</v>
      </c>
      <c r="AU293" s="215" t="s">
        <v>83</v>
      </c>
      <c r="AV293" s="13" t="s">
        <v>83</v>
      </c>
      <c r="AW293" s="13" t="s">
        <v>30</v>
      </c>
      <c r="AX293" s="13" t="s">
        <v>73</v>
      </c>
      <c r="AY293" s="215" t="s">
        <v>143</v>
      </c>
    </row>
    <row r="294" spans="1:65" s="13" customFormat="1" ht="11.25">
      <c r="B294" s="204"/>
      <c r="C294" s="205"/>
      <c r="D294" s="206" t="s">
        <v>153</v>
      </c>
      <c r="E294" s="207" t="s">
        <v>1</v>
      </c>
      <c r="F294" s="208" t="s">
        <v>368</v>
      </c>
      <c r="G294" s="205"/>
      <c r="H294" s="209">
        <v>-5.76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153</v>
      </c>
      <c r="AU294" s="215" t="s">
        <v>83</v>
      </c>
      <c r="AV294" s="13" t="s">
        <v>83</v>
      </c>
      <c r="AW294" s="13" t="s">
        <v>30</v>
      </c>
      <c r="AX294" s="13" t="s">
        <v>73</v>
      </c>
      <c r="AY294" s="215" t="s">
        <v>143</v>
      </c>
    </row>
    <row r="295" spans="1:65" s="13" customFormat="1" ht="11.25">
      <c r="B295" s="204"/>
      <c r="C295" s="205"/>
      <c r="D295" s="206" t="s">
        <v>153</v>
      </c>
      <c r="E295" s="207" t="s">
        <v>1</v>
      </c>
      <c r="F295" s="208" t="s">
        <v>369</v>
      </c>
      <c r="G295" s="205"/>
      <c r="H295" s="209">
        <v>-15.12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153</v>
      </c>
      <c r="AU295" s="215" t="s">
        <v>83</v>
      </c>
      <c r="AV295" s="13" t="s">
        <v>83</v>
      </c>
      <c r="AW295" s="13" t="s">
        <v>30</v>
      </c>
      <c r="AX295" s="13" t="s">
        <v>73</v>
      </c>
      <c r="AY295" s="215" t="s">
        <v>143</v>
      </c>
    </row>
    <row r="296" spans="1:65" s="13" customFormat="1" ht="11.25">
      <c r="B296" s="204"/>
      <c r="C296" s="205"/>
      <c r="D296" s="206" t="s">
        <v>153</v>
      </c>
      <c r="E296" s="207" t="s">
        <v>1</v>
      </c>
      <c r="F296" s="208" t="s">
        <v>370</v>
      </c>
      <c r="G296" s="205"/>
      <c r="H296" s="209">
        <v>-1.6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153</v>
      </c>
      <c r="AU296" s="215" t="s">
        <v>83</v>
      </c>
      <c r="AV296" s="13" t="s">
        <v>83</v>
      </c>
      <c r="AW296" s="13" t="s">
        <v>30</v>
      </c>
      <c r="AX296" s="13" t="s">
        <v>73</v>
      </c>
      <c r="AY296" s="215" t="s">
        <v>143</v>
      </c>
    </row>
    <row r="297" spans="1:65" s="13" customFormat="1" ht="11.25">
      <c r="B297" s="204"/>
      <c r="C297" s="205"/>
      <c r="D297" s="206" t="s">
        <v>153</v>
      </c>
      <c r="E297" s="207" t="s">
        <v>1</v>
      </c>
      <c r="F297" s="208" t="s">
        <v>371</v>
      </c>
      <c r="G297" s="205"/>
      <c r="H297" s="209">
        <v>-5.5129999999999999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153</v>
      </c>
      <c r="AU297" s="215" t="s">
        <v>83</v>
      </c>
      <c r="AV297" s="13" t="s">
        <v>83</v>
      </c>
      <c r="AW297" s="13" t="s">
        <v>30</v>
      </c>
      <c r="AX297" s="13" t="s">
        <v>73</v>
      </c>
      <c r="AY297" s="215" t="s">
        <v>143</v>
      </c>
    </row>
    <row r="298" spans="1:65" s="13" customFormat="1" ht="11.25">
      <c r="B298" s="204"/>
      <c r="C298" s="205"/>
      <c r="D298" s="206" t="s">
        <v>153</v>
      </c>
      <c r="E298" s="207" t="s">
        <v>1</v>
      </c>
      <c r="F298" s="208" t="s">
        <v>372</v>
      </c>
      <c r="G298" s="205"/>
      <c r="H298" s="209">
        <v>-2.585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153</v>
      </c>
      <c r="AU298" s="215" t="s">
        <v>83</v>
      </c>
      <c r="AV298" s="13" t="s">
        <v>83</v>
      </c>
      <c r="AW298" s="13" t="s">
        <v>30</v>
      </c>
      <c r="AX298" s="13" t="s">
        <v>73</v>
      </c>
      <c r="AY298" s="215" t="s">
        <v>143</v>
      </c>
    </row>
    <row r="299" spans="1:65" s="13" customFormat="1" ht="11.25">
      <c r="B299" s="204"/>
      <c r="C299" s="205"/>
      <c r="D299" s="206" t="s">
        <v>153</v>
      </c>
      <c r="E299" s="207" t="s">
        <v>1</v>
      </c>
      <c r="F299" s="208" t="s">
        <v>373</v>
      </c>
      <c r="G299" s="205"/>
      <c r="H299" s="209">
        <v>-8.5310000000000006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153</v>
      </c>
      <c r="AU299" s="215" t="s">
        <v>83</v>
      </c>
      <c r="AV299" s="13" t="s">
        <v>83</v>
      </c>
      <c r="AW299" s="13" t="s">
        <v>30</v>
      </c>
      <c r="AX299" s="13" t="s">
        <v>73</v>
      </c>
      <c r="AY299" s="215" t="s">
        <v>143</v>
      </c>
    </row>
    <row r="300" spans="1:65" s="14" customFormat="1" ht="11.25">
      <c r="B300" s="216"/>
      <c r="C300" s="217"/>
      <c r="D300" s="206" t="s">
        <v>153</v>
      </c>
      <c r="E300" s="218" t="s">
        <v>1</v>
      </c>
      <c r="F300" s="219" t="s">
        <v>155</v>
      </c>
      <c r="G300" s="217"/>
      <c r="H300" s="220">
        <v>381.50599999999997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153</v>
      </c>
      <c r="AU300" s="226" t="s">
        <v>83</v>
      </c>
      <c r="AV300" s="14" t="s">
        <v>150</v>
      </c>
      <c r="AW300" s="14" t="s">
        <v>30</v>
      </c>
      <c r="AX300" s="14" t="s">
        <v>81</v>
      </c>
      <c r="AY300" s="226" t="s">
        <v>143</v>
      </c>
    </row>
    <row r="301" spans="1:65" s="2" customFormat="1" ht="24.2" customHeight="1">
      <c r="A301" s="34"/>
      <c r="B301" s="35"/>
      <c r="C301" s="227" t="s">
        <v>374</v>
      </c>
      <c r="D301" s="227" t="s">
        <v>219</v>
      </c>
      <c r="E301" s="228" t="s">
        <v>375</v>
      </c>
      <c r="F301" s="229" t="s">
        <v>376</v>
      </c>
      <c r="G301" s="230" t="s">
        <v>180</v>
      </c>
      <c r="H301" s="231">
        <v>400.58100000000002</v>
      </c>
      <c r="I301" s="232"/>
      <c r="J301" s="233">
        <f>ROUND(I301*H301,2)</f>
        <v>0</v>
      </c>
      <c r="K301" s="229" t="s">
        <v>149</v>
      </c>
      <c r="L301" s="234"/>
      <c r="M301" s="235" t="s">
        <v>1</v>
      </c>
      <c r="N301" s="236" t="s">
        <v>38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168</v>
      </c>
      <c r="AT301" s="197" t="s">
        <v>219</v>
      </c>
      <c r="AU301" s="197" t="s">
        <v>83</v>
      </c>
      <c r="AY301" s="17" t="s">
        <v>143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81</v>
      </c>
      <c r="BK301" s="198">
        <f>ROUND(I301*H301,2)</f>
        <v>0</v>
      </c>
      <c r="BL301" s="17" t="s">
        <v>150</v>
      </c>
      <c r="BM301" s="197" t="s">
        <v>377</v>
      </c>
    </row>
    <row r="302" spans="1:65" s="13" customFormat="1" ht="11.25">
      <c r="B302" s="204"/>
      <c r="C302" s="205"/>
      <c r="D302" s="206" t="s">
        <v>153</v>
      </c>
      <c r="E302" s="207" t="s">
        <v>1</v>
      </c>
      <c r="F302" s="208" t="s">
        <v>378</v>
      </c>
      <c r="G302" s="205"/>
      <c r="H302" s="209">
        <v>400.58100000000002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153</v>
      </c>
      <c r="AU302" s="215" t="s">
        <v>83</v>
      </c>
      <c r="AV302" s="13" t="s">
        <v>83</v>
      </c>
      <c r="AW302" s="13" t="s">
        <v>30</v>
      </c>
      <c r="AX302" s="13" t="s">
        <v>73</v>
      </c>
      <c r="AY302" s="215" t="s">
        <v>143</v>
      </c>
    </row>
    <row r="303" spans="1:65" s="14" customFormat="1" ht="11.25">
      <c r="B303" s="216"/>
      <c r="C303" s="217"/>
      <c r="D303" s="206" t="s">
        <v>153</v>
      </c>
      <c r="E303" s="218" t="s">
        <v>1</v>
      </c>
      <c r="F303" s="219" t="s">
        <v>155</v>
      </c>
      <c r="G303" s="217"/>
      <c r="H303" s="220">
        <v>400.58100000000002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153</v>
      </c>
      <c r="AU303" s="226" t="s">
        <v>83</v>
      </c>
      <c r="AV303" s="14" t="s">
        <v>150</v>
      </c>
      <c r="AW303" s="14" t="s">
        <v>30</v>
      </c>
      <c r="AX303" s="14" t="s">
        <v>81</v>
      </c>
      <c r="AY303" s="226" t="s">
        <v>143</v>
      </c>
    </row>
    <row r="304" spans="1:65" s="2" customFormat="1" ht="37.9" customHeight="1">
      <c r="A304" s="34"/>
      <c r="B304" s="35"/>
      <c r="C304" s="186" t="s">
        <v>262</v>
      </c>
      <c r="D304" s="186" t="s">
        <v>145</v>
      </c>
      <c r="E304" s="187" t="s">
        <v>379</v>
      </c>
      <c r="F304" s="188" t="s">
        <v>380</v>
      </c>
      <c r="G304" s="189" t="s">
        <v>323</v>
      </c>
      <c r="H304" s="190">
        <v>15.878</v>
      </c>
      <c r="I304" s="191"/>
      <c r="J304" s="192">
        <f>ROUND(I304*H304,2)</f>
        <v>0</v>
      </c>
      <c r="K304" s="188" t="s">
        <v>149</v>
      </c>
      <c r="L304" s="39"/>
      <c r="M304" s="193" t="s">
        <v>1</v>
      </c>
      <c r="N304" s="194" t="s">
        <v>38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150</v>
      </c>
      <c r="AT304" s="197" t="s">
        <v>145</v>
      </c>
      <c r="AU304" s="197" t="s">
        <v>83</v>
      </c>
      <c r="AY304" s="17" t="s">
        <v>143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81</v>
      </c>
      <c r="BK304" s="198">
        <f>ROUND(I304*H304,2)</f>
        <v>0</v>
      </c>
      <c r="BL304" s="17" t="s">
        <v>150</v>
      </c>
      <c r="BM304" s="197" t="s">
        <v>381</v>
      </c>
    </row>
    <row r="305" spans="1:65" s="2" customFormat="1" ht="11.25">
      <c r="A305" s="34"/>
      <c r="B305" s="35"/>
      <c r="C305" s="36"/>
      <c r="D305" s="199" t="s">
        <v>151</v>
      </c>
      <c r="E305" s="36"/>
      <c r="F305" s="200" t="s">
        <v>382</v>
      </c>
      <c r="G305" s="36"/>
      <c r="H305" s="36"/>
      <c r="I305" s="201"/>
      <c r="J305" s="36"/>
      <c r="K305" s="36"/>
      <c r="L305" s="39"/>
      <c r="M305" s="202"/>
      <c r="N305" s="203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151</v>
      </c>
      <c r="AU305" s="17" t="s">
        <v>83</v>
      </c>
    </row>
    <row r="306" spans="1:65" s="13" customFormat="1" ht="11.25">
      <c r="B306" s="204"/>
      <c r="C306" s="205"/>
      <c r="D306" s="206" t="s">
        <v>153</v>
      </c>
      <c r="E306" s="207" t="s">
        <v>1</v>
      </c>
      <c r="F306" s="208" t="s">
        <v>383</v>
      </c>
      <c r="G306" s="205"/>
      <c r="H306" s="209">
        <v>15.878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153</v>
      </c>
      <c r="AU306" s="215" t="s">
        <v>83</v>
      </c>
      <c r="AV306" s="13" t="s">
        <v>83</v>
      </c>
      <c r="AW306" s="13" t="s">
        <v>30</v>
      </c>
      <c r="AX306" s="13" t="s">
        <v>73</v>
      </c>
      <c r="AY306" s="215" t="s">
        <v>143</v>
      </c>
    </row>
    <row r="307" spans="1:65" s="14" customFormat="1" ht="11.25">
      <c r="B307" s="216"/>
      <c r="C307" s="217"/>
      <c r="D307" s="206" t="s">
        <v>153</v>
      </c>
      <c r="E307" s="218" t="s">
        <v>1</v>
      </c>
      <c r="F307" s="219" t="s">
        <v>155</v>
      </c>
      <c r="G307" s="217"/>
      <c r="H307" s="220">
        <v>15.878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153</v>
      </c>
      <c r="AU307" s="226" t="s">
        <v>83</v>
      </c>
      <c r="AV307" s="14" t="s">
        <v>150</v>
      </c>
      <c r="AW307" s="14" t="s">
        <v>30</v>
      </c>
      <c r="AX307" s="14" t="s">
        <v>81</v>
      </c>
      <c r="AY307" s="226" t="s">
        <v>143</v>
      </c>
    </row>
    <row r="308" spans="1:65" s="2" customFormat="1" ht="24.2" customHeight="1">
      <c r="A308" s="34"/>
      <c r="B308" s="35"/>
      <c r="C308" s="227" t="s">
        <v>384</v>
      </c>
      <c r="D308" s="227" t="s">
        <v>219</v>
      </c>
      <c r="E308" s="228" t="s">
        <v>385</v>
      </c>
      <c r="F308" s="229" t="s">
        <v>386</v>
      </c>
      <c r="G308" s="230" t="s">
        <v>180</v>
      </c>
      <c r="H308" s="231">
        <v>17.466000000000001</v>
      </c>
      <c r="I308" s="232"/>
      <c r="J308" s="233">
        <f>ROUND(I308*H308,2)</f>
        <v>0</v>
      </c>
      <c r="K308" s="229" t="s">
        <v>149</v>
      </c>
      <c r="L308" s="234"/>
      <c r="M308" s="235" t="s">
        <v>1</v>
      </c>
      <c r="N308" s="236" t="s">
        <v>38</v>
      </c>
      <c r="O308" s="71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168</v>
      </c>
      <c r="AT308" s="197" t="s">
        <v>219</v>
      </c>
      <c r="AU308" s="197" t="s">
        <v>83</v>
      </c>
      <c r="AY308" s="17" t="s">
        <v>143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7" t="s">
        <v>81</v>
      </c>
      <c r="BK308" s="198">
        <f>ROUND(I308*H308,2)</f>
        <v>0</v>
      </c>
      <c r="BL308" s="17" t="s">
        <v>150</v>
      </c>
      <c r="BM308" s="197" t="s">
        <v>387</v>
      </c>
    </row>
    <row r="309" spans="1:65" s="13" customFormat="1" ht="11.25">
      <c r="B309" s="204"/>
      <c r="C309" s="205"/>
      <c r="D309" s="206" t="s">
        <v>153</v>
      </c>
      <c r="E309" s="207" t="s">
        <v>1</v>
      </c>
      <c r="F309" s="208" t="s">
        <v>388</v>
      </c>
      <c r="G309" s="205"/>
      <c r="H309" s="209">
        <v>17.466000000000001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153</v>
      </c>
      <c r="AU309" s="215" t="s">
        <v>83</v>
      </c>
      <c r="AV309" s="13" t="s">
        <v>83</v>
      </c>
      <c r="AW309" s="13" t="s">
        <v>30</v>
      </c>
      <c r="AX309" s="13" t="s">
        <v>73</v>
      </c>
      <c r="AY309" s="215" t="s">
        <v>143</v>
      </c>
    </row>
    <row r="310" spans="1:65" s="14" customFormat="1" ht="11.25">
      <c r="B310" s="216"/>
      <c r="C310" s="217"/>
      <c r="D310" s="206" t="s">
        <v>153</v>
      </c>
      <c r="E310" s="218" t="s">
        <v>1</v>
      </c>
      <c r="F310" s="219" t="s">
        <v>155</v>
      </c>
      <c r="G310" s="217"/>
      <c r="H310" s="220">
        <v>17.466000000000001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153</v>
      </c>
      <c r="AU310" s="226" t="s">
        <v>83</v>
      </c>
      <c r="AV310" s="14" t="s">
        <v>150</v>
      </c>
      <c r="AW310" s="14" t="s">
        <v>30</v>
      </c>
      <c r="AX310" s="14" t="s">
        <v>81</v>
      </c>
      <c r="AY310" s="226" t="s">
        <v>143</v>
      </c>
    </row>
    <row r="311" spans="1:65" s="2" customFormat="1" ht="37.9" customHeight="1">
      <c r="A311" s="34"/>
      <c r="B311" s="35"/>
      <c r="C311" s="186" t="s">
        <v>267</v>
      </c>
      <c r="D311" s="186" t="s">
        <v>145</v>
      </c>
      <c r="E311" s="187" t="s">
        <v>389</v>
      </c>
      <c r="F311" s="188" t="s">
        <v>390</v>
      </c>
      <c r="G311" s="189" t="s">
        <v>180</v>
      </c>
      <c r="H311" s="190">
        <v>17.504999999999999</v>
      </c>
      <c r="I311" s="191"/>
      <c r="J311" s="192">
        <f>ROUND(I311*H311,2)</f>
        <v>0</v>
      </c>
      <c r="K311" s="188" t="s">
        <v>149</v>
      </c>
      <c r="L311" s="39"/>
      <c r="M311" s="193" t="s">
        <v>1</v>
      </c>
      <c r="N311" s="194" t="s">
        <v>38</v>
      </c>
      <c r="O311" s="71"/>
      <c r="P311" s="195">
        <f>O311*H311</f>
        <v>0</v>
      </c>
      <c r="Q311" s="195">
        <v>0</v>
      </c>
      <c r="R311" s="195">
        <f>Q311*H311</f>
        <v>0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150</v>
      </c>
      <c r="AT311" s="197" t="s">
        <v>145</v>
      </c>
      <c r="AU311" s="197" t="s">
        <v>83</v>
      </c>
      <c r="AY311" s="17" t="s">
        <v>143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81</v>
      </c>
      <c r="BK311" s="198">
        <f>ROUND(I311*H311,2)</f>
        <v>0</v>
      </c>
      <c r="BL311" s="17" t="s">
        <v>150</v>
      </c>
      <c r="BM311" s="197" t="s">
        <v>391</v>
      </c>
    </row>
    <row r="312" spans="1:65" s="2" customFormat="1" ht="11.25">
      <c r="A312" s="34"/>
      <c r="B312" s="35"/>
      <c r="C312" s="36"/>
      <c r="D312" s="199" t="s">
        <v>151</v>
      </c>
      <c r="E312" s="36"/>
      <c r="F312" s="200" t="s">
        <v>392</v>
      </c>
      <c r="G312" s="36"/>
      <c r="H312" s="36"/>
      <c r="I312" s="201"/>
      <c r="J312" s="36"/>
      <c r="K312" s="36"/>
      <c r="L312" s="39"/>
      <c r="M312" s="202"/>
      <c r="N312" s="203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151</v>
      </c>
      <c r="AU312" s="17" t="s">
        <v>83</v>
      </c>
    </row>
    <row r="313" spans="1:65" s="2" customFormat="1" ht="37.9" customHeight="1">
      <c r="A313" s="34"/>
      <c r="B313" s="35"/>
      <c r="C313" s="186" t="s">
        <v>393</v>
      </c>
      <c r="D313" s="186" t="s">
        <v>145</v>
      </c>
      <c r="E313" s="187" t="s">
        <v>394</v>
      </c>
      <c r="F313" s="188" t="s">
        <v>395</v>
      </c>
      <c r="G313" s="189" t="s">
        <v>180</v>
      </c>
      <c r="H313" s="190">
        <v>381.50599999999997</v>
      </c>
      <c r="I313" s="191"/>
      <c r="J313" s="192">
        <f>ROUND(I313*H313,2)</f>
        <v>0</v>
      </c>
      <c r="K313" s="188" t="s">
        <v>149</v>
      </c>
      <c r="L313" s="39"/>
      <c r="M313" s="193" t="s">
        <v>1</v>
      </c>
      <c r="N313" s="194" t="s">
        <v>38</v>
      </c>
      <c r="O313" s="71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150</v>
      </c>
      <c r="AT313" s="197" t="s">
        <v>145</v>
      </c>
      <c r="AU313" s="197" t="s">
        <v>83</v>
      </c>
      <c r="AY313" s="17" t="s">
        <v>143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81</v>
      </c>
      <c r="BK313" s="198">
        <f>ROUND(I313*H313,2)</f>
        <v>0</v>
      </c>
      <c r="BL313" s="17" t="s">
        <v>150</v>
      </c>
      <c r="BM313" s="197" t="s">
        <v>396</v>
      </c>
    </row>
    <row r="314" spans="1:65" s="2" customFormat="1" ht="11.25">
      <c r="A314" s="34"/>
      <c r="B314" s="35"/>
      <c r="C314" s="36"/>
      <c r="D314" s="199" t="s">
        <v>151</v>
      </c>
      <c r="E314" s="36"/>
      <c r="F314" s="200" t="s">
        <v>397</v>
      </c>
      <c r="G314" s="36"/>
      <c r="H314" s="36"/>
      <c r="I314" s="201"/>
      <c r="J314" s="36"/>
      <c r="K314" s="36"/>
      <c r="L314" s="39"/>
      <c r="M314" s="202"/>
      <c r="N314" s="203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151</v>
      </c>
      <c r="AU314" s="17" t="s">
        <v>83</v>
      </c>
    </row>
    <row r="315" spans="1:65" s="2" customFormat="1" ht="24.2" customHeight="1">
      <c r="A315" s="34"/>
      <c r="B315" s="35"/>
      <c r="C315" s="186" t="s">
        <v>278</v>
      </c>
      <c r="D315" s="186" t="s">
        <v>145</v>
      </c>
      <c r="E315" s="187" t="s">
        <v>398</v>
      </c>
      <c r="F315" s="188" t="s">
        <v>399</v>
      </c>
      <c r="G315" s="189" t="s">
        <v>180</v>
      </c>
      <c r="H315" s="190">
        <v>17.504999999999999</v>
      </c>
      <c r="I315" s="191"/>
      <c r="J315" s="192">
        <f>ROUND(I315*H315,2)</f>
        <v>0</v>
      </c>
      <c r="K315" s="188" t="s">
        <v>149</v>
      </c>
      <c r="L315" s="39"/>
      <c r="M315" s="193" t="s">
        <v>1</v>
      </c>
      <c r="N315" s="194" t="s">
        <v>38</v>
      </c>
      <c r="O315" s="71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150</v>
      </c>
      <c r="AT315" s="197" t="s">
        <v>145</v>
      </c>
      <c r="AU315" s="197" t="s">
        <v>83</v>
      </c>
      <c r="AY315" s="17" t="s">
        <v>143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81</v>
      </c>
      <c r="BK315" s="198">
        <f>ROUND(I315*H315,2)</f>
        <v>0</v>
      </c>
      <c r="BL315" s="17" t="s">
        <v>150</v>
      </c>
      <c r="BM315" s="197" t="s">
        <v>400</v>
      </c>
    </row>
    <row r="316" spans="1:65" s="2" customFormat="1" ht="11.25">
      <c r="A316" s="34"/>
      <c r="B316" s="35"/>
      <c r="C316" s="36"/>
      <c r="D316" s="199" t="s">
        <v>151</v>
      </c>
      <c r="E316" s="36"/>
      <c r="F316" s="200" t="s">
        <v>401</v>
      </c>
      <c r="G316" s="36"/>
      <c r="H316" s="36"/>
      <c r="I316" s="201"/>
      <c r="J316" s="36"/>
      <c r="K316" s="36"/>
      <c r="L316" s="39"/>
      <c r="M316" s="202"/>
      <c r="N316" s="203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151</v>
      </c>
      <c r="AU316" s="17" t="s">
        <v>83</v>
      </c>
    </row>
    <row r="317" spans="1:65" s="13" customFormat="1" ht="11.25">
      <c r="B317" s="204"/>
      <c r="C317" s="205"/>
      <c r="D317" s="206" t="s">
        <v>153</v>
      </c>
      <c r="E317" s="207" t="s">
        <v>1</v>
      </c>
      <c r="F317" s="208" t="s">
        <v>347</v>
      </c>
      <c r="G317" s="205"/>
      <c r="H317" s="209">
        <v>17.504999999999999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153</v>
      </c>
      <c r="AU317" s="215" t="s">
        <v>83</v>
      </c>
      <c r="AV317" s="13" t="s">
        <v>83</v>
      </c>
      <c r="AW317" s="13" t="s">
        <v>30</v>
      </c>
      <c r="AX317" s="13" t="s">
        <v>73</v>
      </c>
      <c r="AY317" s="215" t="s">
        <v>143</v>
      </c>
    </row>
    <row r="318" spans="1:65" s="14" customFormat="1" ht="11.25">
      <c r="B318" s="216"/>
      <c r="C318" s="217"/>
      <c r="D318" s="206" t="s">
        <v>153</v>
      </c>
      <c r="E318" s="218" t="s">
        <v>1</v>
      </c>
      <c r="F318" s="219" t="s">
        <v>155</v>
      </c>
      <c r="G318" s="217"/>
      <c r="H318" s="220">
        <v>17.504999999999999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153</v>
      </c>
      <c r="AU318" s="226" t="s">
        <v>83</v>
      </c>
      <c r="AV318" s="14" t="s">
        <v>150</v>
      </c>
      <c r="AW318" s="14" t="s">
        <v>30</v>
      </c>
      <c r="AX318" s="14" t="s">
        <v>81</v>
      </c>
      <c r="AY318" s="226" t="s">
        <v>143</v>
      </c>
    </row>
    <row r="319" spans="1:65" s="2" customFormat="1" ht="24.2" customHeight="1">
      <c r="A319" s="34"/>
      <c r="B319" s="35"/>
      <c r="C319" s="186" t="s">
        <v>402</v>
      </c>
      <c r="D319" s="186" t="s">
        <v>145</v>
      </c>
      <c r="E319" s="187" t="s">
        <v>403</v>
      </c>
      <c r="F319" s="188" t="s">
        <v>404</v>
      </c>
      <c r="G319" s="189" t="s">
        <v>180</v>
      </c>
      <c r="H319" s="190">
        <v>435.36900000000003</v>
      </c>
      <c r="I319" s="191"/>
      <c r="J319" s="192">
        <f>ROUND(I319*H319,2)</f>
        <v>0</v>
      </c>
      <c r="K319" s="188" t="s">
        <v>149</v>
      </c>
      <c r="L319" s="39"/>
      <c r="M319" s="193" t="s">
        <v>1</v>
      </c>
      <c r="N319" s="194" t="s">
        <v>38</v>
      </c>
      <c r="O319" s="71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150</v>
      </c>
      <c r="AT319" s="197" t="s">
        <v>145</v>
      </c>
      <c r="AU319" s="197" t="s">
        <v>83</v>
      </c>
      <c r="AY319" s="17" t="s">
        <v>143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81</v>
      </c>
      <c r="BK319" s="198">
        <f>ROUND(I319*H319,2)</f>
        <v>0</v>
      </c>
      <c r="BL319" s="17" t="s">
        <v>150</v>
      </c>
      <c r="BM319" s="197" t="s">
        <v>405</v>
      </c>
    </row>
    <row r="320" spans="1:65" s="2" customFormat="1" ht="11.25">
      <c r="A320" s="34"/>
      <c r="B320" s="35"/>
      <c r="C320" s="36"/>
      <c r="D320" s="199" t="s">
        <v>151</v>
      </c>
      <c r="E320" s="36"/>
      <c r="F320" s="200" t="s">
        <v>406</v>
      </c>
      <c r="G320" s="36"/>
      <c r="H320" s="36"/>
      <c r="I320" s="201"/>
      <c r="J320" s="36"/>
      <c r="K320" s="36"/>
      <c r="L320" s="39"/>
      <c r="M320" s="202"/>
      <c r="N320" s="203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151</v>
      </c>
      <c r="AU320" s="17" t="s">
        <v>83</v>
      </c>
    </row>
    <row r="321" spans="1:65" s="13" customFormat="1" ht="11.25">
      <c r="B321" s="204"/>
      <c r="C321" s="205"/>
      <c r="D321" s="206" t="s">
        <v>153</v>
      </c>
      <c r="E321" s="207" t="s">
        <v>1</v>
      </c>
      <c r="F321" s="208" t="s">
        <v>407</v>
      </c>
      <c r="G321" s="205"/>
      <c r="H321" s="209">
        <v>397.38400000000001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153</v>
      </c>
      <c r="AU321" s="215" t="s">
        <v>83</v>
      </c>
      <c r="AV321" s="13" t="s">
        <v>83</v>
      </c>
      <c r="AW321" s="13" t="s">
        <v>30</v>
      </c>
      <c r="AX321" s="13" t="s">
        <v>73</v>
      </c>
      <c r="AY321" s="215" t="s">
        <v>143</v>
      </c>
    </row>
    <row r="322" spans="1:65" s="13" customFormat="1" ht="11.25">
      <c r="B322" s="204"/>
      <c r="C322" s="205"/>
      <c r="D322" s="206" t="s">
        <v>153</v>
      </c>
      <c r="E322" s="207" t="s">
        <v>1</v>
      </c>
      <c r="F322" s="208" t="s">
        <v>315</v>
      </c>
      <c r="G322" s="205"/>
      <c r="H322" s="209">
        <v>37.984999999999999</v>
      </c>
      <c r="I322" s="210"/>
      <c r="J322" s="205"/>
      <c r="K322" s="205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153</v>
      </c>
      <c r="AU322" s="215" t="s">
        <v>83</v>
      </c>
      <c r="AV322" s="13" t="s">
        <v>83</v>
      </c>
      <c r="AW322" s="13" t="s">
        <v>30</v>
      </c>
      <c r="AX322" s="13" t="s">
        <v>73</v>
      </c>
      <c r="AY322" s="215" t="s">
        <v>143</v>
      </c>
    </row>
    <row r="323" spans="1:65" s="14" customFormat="1" ht="11.25">
      <c r="B323" s="216"/>
      <c r="C323" s="217"/>
      <c r="D323" s="206" t="s">
        <v>153</v>
      </c>
      <c r="E323" s="218" t="s">
        <v>1</v>
      </c>
      <c r="F323" s="219" t="s">
        <v>155</v>
      </c>
      <c r="G323" s="217"/>
      <c r="H323" s="220">
        <v>435.36900000000003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AT323" s="226" t="s">
        <v>153</v>
      </c>
      <c r="AU323" s="226" t="s">
        <v>83</v>
      </c>
      <c r="AV323" s="14" t="s">
        <v>150</v>
      </c>
      <c r="AW323" s="14" t="s">
        <v>30</v>
      </c>
      <c r="AX323" s="14" t="s">
        <v>81</v>
      </c>
      <c r="AY323" s="226" t="s">
        <v>143</v>
      </c>
    </row>
    <row r="324" spans="1:65" s="2" customFormat="1" ht="16.5" customHeight="1">
      <c r="A324" s="34"/>
      <c r="B324" s="35"/>
      <c r="C324" s="186" t="s">
        <v>285</v>
      </c>
      <c r="D324" s="186" t="s">
        <v>145</v>
      </c>
      <c r="E324" s="187" t="s">
        <v>408</v>
      </c>
      <c r="F324" s="188" t="s">
        <v>409</v>
      </c>
      <c r="G324" s="189" t="s">
        <v>180</v>
      </c>
      <c r="H324" s="190">
        <v>78.5</v>
      </c>
      <c r="I324" s="191"/>
      <c r="J324" s="192">
        <f>ROUND(I324*H324,2)</f>
        <v>0</v>
      </c>
      <c r="K324" s="188" t="s">
        <v>149</v>
      </c>
      <c r="L324" s="39"/>
      <c r="M324" s="193" t="s">
        <v>1</v>
      </c>
      <c r="N324" s="194" t="s">
        <v>38</v>
      </c>
      <c r="O324" s="71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150</v>
      </c>
      <c r="AT324" s="197" t="s">
        <v>145</v>
      </c>
      <c r="AU324" s="197" t="s">
        <v>83</v>
      </c>
      <c r="AY324" s="17" t="s">
        <v>143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7" t="s">
        <v>81</v>
      </c>
      <c r="BK324" s="198">
        <f>ROUND(I324*H324,2)</f>
        <v>0</v>
      </c>
      <c r="BL324" s="17" t="s">
        <v>150</v>
      </c>
      <c r="BM324" s="197" t="s">
        <v>410</v>
      </c>
    </row>
    <row r="325" spans="1:65" s="2" customFormat="1" ht="11.25">
      <c r="A325" s="34"/>
      <c r="B325" s="35"/>
      <c r="C325" s="36"/>
      <c r="D325" s="199" t="s">
        <v>151</v>
      </c>
      <c r="E325" s="36"/>
      <c r="F325" s="200" t="s">
        <v>411</v>
      </c>
      <c r="G325" s="36"/>
      <c r="H325" s="36"/>
      <c r="I325" s="201"/>
      <c r="J325" s="36"/>
      <c r="K325" s="36"/>
      <c r="L325" s="39"/>
      <c r="M325" s="202"/>
      <c r="N325" s="203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151</v>
      </c>
      <c r="AU325" s="17" t="s">
        <v>83</v>
      </c>
    </row>
    <row r="326" spans="1:65" s="13" customFormat="1" ht="11.25">
      <c r="B326" s="204"/>
      <c r="C326" s="205"/>
      <c r="D326" s="206" t="s">
        <v>153</v>
      </c>
      <c r="E326" s="207" t="s">
        <v>1</v>
      </c>
      <c r="F326" s="208" t="s">
        <v>412</v>
      </c>
      <c r="G326" s="205"/>
      <c r="H326" s="209">
        <v>78.5</v>
      </c>
      <c r="I326" s="210"/>
      <c r="J326" s="205"/>
      <c r="K326" s="205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153</v>
      </c>
      <c r="AU326" s="215" t="s">
        <v>83</v>
      </c>
      <c r="AV326" s="13" t="s">
        <v>83</v>
      </c>
      <c r="AW326" s="13" t="s">
        <v>30</v>
      </c>
      <c r="AX326" s="13" t="s">
        <v>73</v>
      </c>
      <c r="AY326" s="215" t="s">
        <v>143</v>
      </c>
    </row>
    <row r="327" spans="1:65" s="14" customFormat="1" ht="11.25">
      <c r="B327" s="216"/>
      <c r="C327" s="217"/>
      <c r="D327" s="206" t="s">
        <v>153</v>
      </c>
      <c r="E327" s="218" t="s">
        <v>1</v>
      </c>
      <c r="F327" s="219" t="s">
        <v>155</v>
      </c>
      <c r="G327" s="217"/>
      <c r="H327" s="220">
        <v>78.5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153</v>
      </c>
      <c r="AU327" s="226" t="s">
        <v>83</v>
      </c>
      <c r="AV327" s="14" t="s">
        <v>150</v>
      </c>
      <c r="AW327" s="14" t="s">
        <v>30</v>
      </c>
      <c r="AX327" s="14" t="s">
        <v>81</v>
      </c>
      <c r="AY327" s="226" t="s">
        <v>143</v>
      </c>
    </row>
    <row r="328" spans="1:65" s="2" customFormat="1" ht="24.2" customHeight="1">
      <c r="A328" s="34"/>
      <c r="B328" s="35"/>
      <c r="C328" s="186" t="s">
        <v>413</v>
      </c>
      <c r="D328" s="186" t="s">
        <v>145</v>
      </c>
      <c r="E328" s="187" t="s">
        <v>414</v>
      </c>
      <c r="F328" s="188" t="s">
        <v>415</v>
      </c>
      <c r="G328" s="189" t="s">
        <v>180</v>
      </c>
      <c r="H328" s="190">
        <v>40.299999999999997</v>
      </c>
      <c r="I328" s="191"/>
      <c r="J328" s="192">
        <f>ROUND(I328*H328,2)</f>
        <v>0</v>
      </c>
      <c r="K328" s="188" t="s">
        <v>149</v>
      </c>
      <c r="L328" s="39"/>
      <c r="M328" s="193" t="s">
        <v>1</v>
      </c>
      <c r="N328" s="194" t="s">
        <v>38</v>
      </c>
      <c r="O328" s="71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150</v>
      </c>
      <c r="AT328" s="197" t="s">
        <v>145</v>
      </c>
      <c r="AU328" s="197" t="s">
        <v>83</v>
      </c>
      <c r="AY328" s="17" t="s">
        <v>143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7" t="s">
        <v>81</v>
      </c>
      <c r="BK328" s="198">
        <f>ROUND(I328*H328,2)</f>
        <v>0</v>
      </c>
      <c r="BL328" s="17" t="s">
        <v>150</v>
      </c>
      <c r="BM328" s="197" t="s">
        <v>416</v>
      </c>
    </row>
    <row r="329" spans="1:65" s="2" customFormat="1" ht="11.25">
      <c r="A329" s="34"/>
      <c r="B329" s="35"/>
      <c r="C329" s="36"/>
      <c r="D329" s="199" t="s">
        <v>151</v>
      </c>
      <c r="E329" s="36"/>
      <c r="F329" s="200" t="s">
        <v>417</v>
      </c>
      <c r="G329" s="36"/>
      <c r="H329" s="36"/>
      <c r="I329" s="201"/>
      <c r="J329" s="36"/>
      <c r="K329" s="36"/>
      <c r="L329" s="39"/>
      <c r="M329" s="202"/>
      <c r="N329" s="203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151</v>
      </c>
      <c r="AU329" s="17" t="s">
        <v>83</v>
      </c>
    </row>
    <row r="330" spans="1:65" s="13" customFormat="1" ht="11.25">
      <c r="B330" s="204"/>
      <c r="C330" s="205"/>
      <c r="D330" s="206" t="s">
        <v>153</v>
      </c>
      <c r="E330" s="207" t="s">
        <v>1</v>
      </c>
      <c r="F330" s="208" t="s">
        <v>418</v>
      </c>
      <c r="G330" s="205"/>
      <c r="H330" s="209">
        <v>40.299999999999997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153</v>
      </c>
      <c r="AU330" s="215" t="s">
        <v>83</v>
      </c>
      <c r="AV330" s="13" t="s">
        <v>83</v>
      </c>
      <c r="AW330" s="13" t="s">
        <v>30</v>
      </c>
      <c r="AX330" s="13" t="s">
        <v>73</v>
      </c>
      <c r="AY330" s="215" t="s">
        <v>143</v>
      </c>
    </row>
    <row r="331" spans="1:65" s="14" customFormat="1" ht="11.25">
      <c r="B331" s="216"/>
      <c r="C331" s="217"/>
      <c r="D331" s="206" t="s">
        <v>153</v>
      </c>
      <c r="E331" s="218" t="s">
        <v>1</v>
      </c>
      <c r="F331" s="219" t="s">
        <v>155</v>
      </c>
      <c r="G331" s="217"/>
      <c r="H331" s="220">
        <v>40.299999999999997</v>
      </c>
      <c r="I331" s="221"/>
      <c r="J331" s="217"/>
      <c r="K331" s="217"/>
      <c r="L331" s="222"/>
      <c r="M331" s="223"/>
      <c r="N331" s="224"/>
      <c r="O331" s="224"/>
      <c r="P331" s="224"/>
      <c r="Q331" s="224"/>
      <c r="R331" s="224"/>
      <c r="S331" s="224"/>
      <c r="T331" s="225"/>
      <c r="AT331" s="226" t="s">
        <v>153</v>
      </c>
      <c r="AU331" s="226" t="s">
        <v>83</v>
      </c>
      <c r="AV331" s="14" t="s">
        <v>150</v>
      </c>
      <c r="AW331" s="14" t="s">
        <v>30</v>
      </c>
      <c r="AX331" s="14" t="s">
        <v>81</v>
      </c>
      <c r="AY331" s="226" t="s">
        <v>143</v>
      </c>
    </row>
    <row r="332" spans="1:65" s="2" customFormat="1" ht="33" customHeight="1">
      <c r="A332" s="34"/>
      <c r="B332" s="35"/>
      <c r="C332" s="186" t="s">
        <v>290</v>
      </c>
      <c r="D332" s="186" t="s">
        <v>145</v>
      </c>
      <c r="E332" s="187" t="s">
        <v>419</v>
      </c>
      <c r="F332" s="188" t="s">
        <v>420</v>
      </c>
      <c r="G332" s="189" t="s">
        <v>148</v>
      </c>
      <c r="H332" s="190">
        <v>24.245999999999999</v>
      </c>
      <c r="I332" s="191"/>
      <c r="J332" s="192">
        <f>ROUND(I332*H332,2)</f>
        <v>0</v>
      </c>
      <c r="K332" s="188" t="s">
        <v>149</v>
      </c>
      <c r="L332" s="39"/>
      <c r="M332" s="193" t="s">
        <v>1</v>
      </c>
      <c r="N332" s="194" t="s">
        <v>38</v>
      </c>
      <c r="O332" s="71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150</v>
      </c>
      <c r="AT332" s="197" t="s">
        <v>145</v>
      </c>
      <c r="AU332" s="197" t="s">
        <v>83</v>
      </c>
      <c r="AY332" s="17" t="s">
        <v>143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7" t="s">
        <v>81</v>
      </c>
      <c r="BK332" s="198">
        <f>ROUND(I332*H332,2)</f>
        <v>0</v>
      </c>
      <c r="BL332" s="17" t="s">
        <v>150</v>
      </c>
      <c r="BM332" s="197" t="s">
        <v>421</v>
      </c>
    </row>
    <row r="333" spans="1:65" s="2" customFormat="1" ht="11.25">
      <c r="A333" s="34"/>
      <c r="B333" s="35"/>
      <c r="C333" s="36"/>
      <c r="D333" s="199" t="s">
        <v>151</v>
      </c>
      <c r="E333" s="36"/>
      <c r="F333" s="200" t="s">
        <v>422</v>
      </c>
      <c r="G333" s="36"/>
      <c r="H333" s="36"/>
      <c r="I333" s="201"/>
      <c r="J333" s="36"/>
      <c r="K333" s="36"/>
      <c r="L333" s="39"/>
      <c r="M333" s="202"/>
      <c r="N333" s="203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151</v>
      </c>
      <c r="AU333" s="17" t="s">
        <v>83</v>
      </c>
    </row>
    <row r="334" spans="1:65" s="13" customFormat="1" ht="11.25">
      <c r="B334" s="204"/>
      <c r="C334" s="205"/>
      <c r="D334" s="206" t="s">
        <v>153</v>
      </c>
      <c r="E334" s="207" t="s">
        <v>1</v>
      </c>
      <c r="F334" s="208" t="s">
        <v>423</v>
      </c>
      <c r="G334" s="205"/>
      <c r="H334" s="209">
        <v>24.245999999999999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153</v>
      </c>
      <c r="AU334" s="215" t="s">
        <v>83</v>
      </c>
      <c r="AV334" s="13" t="s">
        <v>83</v>
      </c>
      <c r="AW334" s="13" t="s">
        <v>30</v>
      </c>
      <c r="AX334" s="13" t="s">
        <v>73</v>
      </c>
      <c r="AY334" s="215" t="s">
        <v>143</v>
      </c>
    </row>
    <row r="335" spans="1:65" s="14" customFormat="1" ht="11.25">
      <c r="B335" s="216"/>
      <c r="C335" s="217"/>
      <c r="D335" s="206" t="s">
        <v>153</v>
      </c>
      <c r="E335" s="218" t="s">
        <v>1</v>
      </c>
      <c r="F335" s="219" t="s">
        <v>155</v>
      </c>
      <c r="G335" s="217"/>
      <c r="H335" s="220">
        <v>24.245999999999999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153</v>
      </c>
      <c r="AU335" s="226" t="s">
        <v>83</v>
      </c>
      <c r="AV335" s="14" t="s">
        <v>150</v>
      </c>
      <c r="AW335" s="14" t="s">
        <v>30</v>
      </c>
      <c r="AX335" s="14" t="s">
        <v>81</v>
      </c>
      <c r="AY335" s="226" t="s">
        <v>143</v>
      </c>
    </row>
    <row r="336" spans="1:65" s="2" customFormat="1" ht="16.5" customHeight="1">
      <c r="A336" s="34"/>
      <c r="B336" s="35"/>
      <c r="C336" s="186" t="s">
        <v>424</v>
      </c>
      <c r="D336" s="186" t="s">
        <v>145</v>
      </c>
      <c r="E336" s="187" t="s">
        <v>425</v>
      </c>
      <c r="F336" s="188" t="s">
        <v>426</v>
      </c>
      <c r="G336" s="189" t="s">
        <v>167</v>
      </c>
      <c r="H336" s="190">
        <v>0.49199999999999999</v>
      </c>
      <c r="I336" s="191"/>
      <c r="J336" s="192">
        <f>ROUND(I336*H336,2)</f>
        <v>0</v>
      </c>
      <c r="K336" s="188" t="s">
        <v>149</v>
      </c>
      <c r="L336" s="39"/>
      <c r="M336" s="193" t="s">
        <v>1</v>
      </c>
      <c r="N336" s="194" t="s">
        <v>38</v>
      </c>
      <c r="O336" s="71"/>
      <c r="P336" s="195">
        <f>O336*H336</f>
        <v>0</v>
      </c>
      <c r="Q336" s="195">
        <v>0</v>
      </c>
      <c r="R336" s="195">
        <f>Q336*H336</f>
        <v>0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150</v>
      </c>
      <c r="AT336" s="197" t="s">
        <v>145</v>
      </c>
      <c r="AU336" s="197" t="s">
        <v>83</v>
      </c>
      <c r="AY336" s="17" t="s">
        <v>143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7" t="s">
        <v>81</v>
      </c>
      <c r="BK336" s="198">
        <f>ROUND(I336*H336,2)</f>
        <v>0</v>
      </c>
      <c r="BL336" s="17" t="s">
        <v>150</v>
      </c>
      <c r="BM336" s="197" t="s">
        <v>427</v>
      </c>
    </row>
    <row r="337" spans="1:65" s="2" customFormat="1" ht="11.25">
      <c r="A337" s="34"/>
      <c r="B337" s="35"/>
      <c r="C337" s="36"/>
      <c r="D337" s="199" t="s">
        <v>151</v>
      </c>
      <c r="E337" s="36"/>
      <c r="F337" s="200" t="s">
        <v>428</v>
      </c>
      <c r="G337" s="36"/>
      <c r="H337" s="36"/>
      <c r="I337" s="201"/>
      <c r="J337" s="36"/>
      <c r="K337" s="36"/>
      <c r="L337" s="39"/>
      <c r="M337" s="202"/>
      <c r="N337" s="203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151</v>
      </c>
      <c r="AU337" s="17" t="s">
        <v>83</v>
      </c>
    </row>
    <row r="338" spans="1:65" s="13" customFormat="1" ht="11.25">
      <c r="B338" s="204"/>
      <c r="C338" s="205"/>
      <c r="D338" s="206" t="s">
        <v>153</v>
      </c>
      <c r="E338" s="207" t="s">
        <v>1</v>
      </c>
      <c r="F338" s="208" t="s">
        <v>429</v>
      </c>
      <c r="G338" s="205"/>
      <c r="H338" s="209">
        <v>0.49199999999999999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153</v>
      </c>
      <c r="AU338" s="215" t="s">
        <v>83</v>
      </c>
      <c r="AV338" s="13" t="s">
        <v>83</v>
      </c>
      <c r="AW338" s="13" t="s">
        <v>30</v>
      </c>
      <c r="AX338" s="13" t="s">
        <v>73</v>
      </c>
      <c r="AY338" s="215" t="s">
        <v>143</v>
      </c>
    </row>
    <row r="339" spans="1:65" s="14" customFormat="1" ht="11.25">
      <c r="B339" s="216"/>
      <c r="C339" s="217"/>
      <c r="D339" s="206" t="s">
        <v>153</v>
      </c>
      <c r="E339" s="218" t="s">
        <v>1</v>
      </c>
      <c r="F339" s="219" t="s">
        <v>155</v>
      </c>
      <c r="G339" s="217"/>
      <c r="H339" s="220">
        <v>0.49199999999999999</v>
      </c>
      <c r="I339" s="221"/>
      <c r="J339" s="217"/>
      <c r="K339" s="217"/>
      <c r="L339" s="222"/>
      <c r="M339" s="223"/>
      <c r="N339" s="224"/>
      <c r="O339" s="224"/>
      <c r="P339" s="224"/>
      <c r="Q339" s="224"/>
      <c r="R339" s="224"/>
      <c r="S339" s="224"/>
      <c r="T339" s="225"/>
      <c r="AT339" s="226" t="s">
        <v>153</v>
      </c>
      <c r="AU339" s="226" t="s">
        <v>83</v>
      </c>
      <c r="AV339" s="14" t="s">
        <v>150</v>
      </c>
      <c r="AW339" s="14" t="s">
        <v>30</v>
      </c>
      <c r="AX339" s="14" t="s">
        <v>81</v>
      </c>
      <c r="AY339" s="226" t="s">
        <v>143</v>
      </c>
    </row>
    <row r="340" spans="1:65" s="2" customFormat="1" ht="33" customHeight="1">
      <c r="A340" s="34"/>
      <c r="B340" s="35"/>
      <c r="C340" s="186" t="s">
        <v>295</v>
      </c>
      <c r="D340" s="186" t="s">
        <v>145</v>
      </c>
      <c r="E340" s="187" t="s">
        <v>430</v>
      </c>
      <c r="F340" s="188" t="s">
        <v>431</v>
      </c>
      <c r="G340" s="189" t="s">
        <v>323</v>
      </c>
      <c r="H340" s="190">
        <v>180.36</v>
      </c>
      <c r="I340" s="191"/>
      <c r="J340" s="192">
        <f>ROUND(I340*H340,2)</f>
        <v>0</v>
      </c>
      <c r="K340" s="188" t="s">
        <v>149</v>
      </c>
      <c r="L340" s="39"/>
      <c r="M340" s="193" t="s">
        <v>1</v>
      </c>
      <c r="N340" s="194" t="s">
        <v>38</v>
      </c>
      <c r="O340" s="71"/>
      <c r="P340" s="195">
        <f>O340*H340</f>
        <v>0</v>
      </c>
      <c r="Q340" s="195">
        <v>0</v>
      </c>
      <c r="R340" s="195">
        <f>Q340*H340</f>
        <v>0</v>
      </c>
      <c r="S340" s="195">
        <v>0</v>
      </c>
      <c r="T340" s="196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7" t="s">
        <v>150</v>
      </c>
      <c r="AT340" s="197" t="s">
        <v>145</v>
      </c>
      <c r="AU340" s="197" t="s">
        <v>83</v>
      </c>
      <c r="AY340" s="17" t="s">
        <v>143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17" t="s">
        <v>81</v>
      </c>
      <c r="BK340" s="198">
        <f>ROUND(I340*H340,2)</f>
        <v>0</v>
      </c>
      <c r="BL340" s="17" t="s">
        <v>150</v>
      </c>
      <c r="BM340" s="197" t="s">
        <v>432</v>
      </c>
    </row>
    <row r="341" spans="1:65" s="2" customFormat="1" ht="11.25">
      <c r="A341" s="34"/>
      <c r="B341" s="35"/>
      <c r="C341" s="36"/>
      <c r="D341" s="199" t="s">
        <v>151</v>
      </c>
      <c r="E341" s="36"/>
      <c r="F341" s="200" t="s">
        <v>433</v>
      </c>
      <c r="G341" s="36"/>
      <c r="H341" s="36"/>
      <c r="I341" s="201"/>
      <c r="J341" s="36"/>
      <c r="K341" s="36"/>
      <c r="L341" s="39"/>
      <c r="M341" s="202"/>
      <c r="N341" s="203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151</v>
      </c>
      <c r="AU341" s="17" t="s">
        <v>83</v>
      </c>
    </row>
    <row r="342" spans="1:65" s="2" customFormat="1" ht="24.2" customHeight="1">
      <c r="A342" s="34"/>
      <c r="B342" s="35"/>
      <c r="C342" s="186" t="s">
        <v>434</v>
      </c>
      <c r="D342" s="186" t="s">
        <v>145</v>
      </c>
      <c r="E342" s="187" t="s">
        <v>435</v>
      </c>
      <c r="F342" s="188" t="s">
        <v>436</v>
      </c>
      <c r="G342" s="189" t="s">
        <v>215</v>
      </c>
      <c r="H342" s="190">
        <v>5</v>
      </c>
      <c r="I342" s="191"/>
      <c r="J342" s="192">
        <f>ROUND(I342*H342,2)</f>
        <v>0</v>
      </c>
      <c r="K342" s="188" t="s">
        <v>149</v>
      </c>
      <c r="L342" s="39"/>
      <c r="M342" s="193" t="s">
        <v>1</v>
      </c>
      <c r="N342" s="194" t="s">
        <v>38</v>
      </c>
      <c r="O342" s="71"/>
      <c r="P342" s="195">
        <f>O342*H342</f>
        <v>0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7" t="s">
        <v>150</v>
      </c>
      <c r="AT342" s="197" t="s">
        <v>145</v>
      </c>
      <c r="AU342" s="197" t="s">
        <v>83</v>
      </c>
      <c r="AY342" s="17" t="s">
        <v>143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7" t="s">
        <v>81</v>
      </c>
      <c r="BK342" s="198">
        <f>ROUND(I342*H342,2)</f>
        <v>0</v>
      </c>
      <c r="BL342" s="17" t="s">
        <v>150</v>
      </c>
      <c r="BM342" s="197" t="s">
        <v>437</v>
      </c>
    </row>
    <row r="343" spans="1:65" s="2" customFormat="1" ht="11.25">
      <c r="A343" s="34"/>
      <c r="B343" s="35"/>
      <c r="C343" s="36"/>
      <c r="D343" s="199" t="s">
        <v>151</v>
      </c>
      <c r="E343" s="36"/>
      <c r="F343" s="200" t="s">
        <v>438</v>
      </c>
      <c r="G343" s="36"/>
      <c r="H343" s="36"/>
      <c r="I343" s="201"/>
      <c r="J343" s="36"/>
      <c r="K343" s="36"/>
      <c r="L343" s="39"/>
      <c r="M343" s="202"/>
      <c r="N343" s="203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151</v>
      </c>
      <c r="AU343" s="17" t="s">
        <v>83</v>
      </c>
    </row>
    <row r="344" spans="1:65" s="13" customFormat="1" ht="11.25">
      <c r="B344" s="204"/>
      <c r="C344" s="205"/>
      <c r="D344" s="206" t="s">
        <v>153</v>
      </c>
      <c r="E344" s="207" t="s">
        <v>1</v>
      </c>
      <c r="F344" s="208" t="s">
        <v>439</v>
      </c>
      <c r="G344" s="205"/>
      <c r="H344" s="209">
        <v>2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153</v>
      </c>
      <c r="AU344" s="215" t="s">
        <v>83</v>
      </c>
      <c r="AV344" s="13" t="s">
        <v>83</v>
      </c>
      <c r="AW344" s="13" t="s">
        <v>30</v>
      </c>
      <c r="AX344" s="13" t="s">
        <v>73</v>
      </c>
      <c r="AY344" s="215" t="s">
        <v>143</v>
      </c>
    </row>
    <row r="345" spans="1:65" s="13" customFormat="1" ht="11.25">
      <c r="B345" s="204"/>
      <c r="C345" s="205"/>
      <c r="D345" s="206" t="s">
        <v>153</v>
      </c>
      <c r="E345" s="207" t="s">
        <v>1</v>
      </c>
      <c r="F345" s="208" t="s">
        <v>440</v>
      </c>
      <c r="G345" s="205"/>
      <c r="H345" s="209">
        <v>3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153</v>
      </c>
      <c r="AU345" s="215" t="s">
        <v>83</v>
      </c>
      <c r="AV345" s="13" t="s">
        <v>83</v>
      </c>
      <c r="AW345" s="13" t="s">
        <v>30</v>
      </c>
      <c r="AX345" s="13" t="s">
        <v>73</v>
      </c>
      <c r="AY345" s="215" t="s">
        <v>143</v>
      </c>
    </row>
    <row r="346" spans="1:65" s="14" customFormat="1" ht="11.25">
      <c r="B346" s="216"/>
      <c r="C346" s="217"/>
      <c r="D346" s="206" t="s">
        <v>153</v>
      </c>
      <c r="E346" s="218" t="s">
        <v>1</v>
      </c>
      <c r="F346" s="219" t="s">
        <v>155</v>
      </c>
      <c r="G346" s="217"/>
      <c r="H346" s="220">
        <v>5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153</v>
      </c>
      <c r="AU346" s="226" t="s">
        <v>83</v>
      </c>
      <c r="AV346" s="14" t="s">
        <v>150</v>
      </c>
      <c r="AW346" s="14" t="s">
        <v>30</v>
      </c>
      <c r="AX346" s="14" t="s">
        <v>81</v>
      </c>
      <c r="AY346" s="226" t="s">
        <v>143</v>
      </c>
    </row>
    <row r="347" spans="1:65" s="2" customFormat="1" ht="24.2" customHeight="1">
      <c r="A347" s="34"/>
      <c r="B347" s="35"/>
      <c r="C347" s="227" t="s">
        <v>299</v>
      </c>
      <c r="D347" s="227" t="s">
        <v>219</v>
      </c>
      <c r="E347" s="228" t="s">
        <v>441</v>
      </c>
      <c r="F347" s="229" t="s">
        <v>442</v>
      </c>
      <c r="G347" s="230" t="s">
        <v>215</v>
      </c>
      <c r="H347" s="231">
        <v>3</v>
      </c>
      <c r="I347" s="232"/>
      <c r="J347" s="233">
        <f>ROUND(I347*H347,2)</f>
        <v>0</v>
      </c>
      <c r="K347" s="229" t="s">
        <v>149</v>
      </c>
      <c r="L347" s="234"/>
      <c r="M347" s="235" t="s">
        <v>1</v>
      </c>
      <c r="N347" s="236" t="s">
        <v>38</v>
      </c>
      <c r="O347" s="71"/>
      <c r="P347" s="195">
        <f>O347*H347</f>
        <v>0</v>
      </c>
      <c r="Q347" s="195">
        <v>0</v>
      </c>
      <c r="R347" s="195">
        <f>Q347*H347</f>
        <v>0</v>
      </c>
      <c r="S347" s="195">
        <v>0</v>
      </c>
      <c r="T347" s="19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168</v>
      </c>
      <c r="AT347" s="197" t="s">
        <v>219</v>
      </c>
      <c r="AU347" s="197" t="s">
        <v>83</v>
      </c>
      <c r="AY347" s="17" t="s">
        <v>143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7" t="s">
        <v>81</v>
      </c>
      <c r="BK347" s="198">
        <f>ROUND(I347*H347,2)</f>
        <v>0</v>
      </c>
      <c r="BL347" s="17" t="s">
        <v>150</v>
      </c>
      <c r="BM347" s="197" t="s">
        <v>443</v>
      </c>
    </row>
    <row r="348" spans="1:65" s="2" customFormat="1" ht="19.5">
      <c r="A348" s="34"/>
      <c r="B348" s="35"/>
      <c r="C348" s="36"/>
      <c r="D348" s="206" t="s">
        <v>258</v>
      </c>
      <c r="E348" s="36"/>
      <c r="F348" s="237" t="s">
        <v>444</v>
      </c>
      <c r="G348" s="36"/>
      <c r="H348" s="36"/>
      <c r="I348" s="201"/>
      <c r="J348" s="36"/>
      <c r="K348" s="36"/>
      <c r="L348" s="39"/>
      <c r="M348" s="202"/>
      <c r="N348" s="203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258</v>
      </c>
      <c r="AU348" s="17" t="s">
        <v>83</v>
      </c>
    </row>
    <row r="349" spans="1:65" s="2" customFormat="1" ht="24.2" customHeight="1">
      <c r="A349" s="34"/>
      <c r="B349" s="35"/>
      <c r="C349" s="227" t="s">
        <v>445</v>
      </c>
      <c r="D349" s="227" t="s">
        <v>219</v>
      </c>
      <c r="E349" s="228" t="s">
        <v>446</v>
      </c>
      <c r="F349" s="229" t="s">
        <v>447</v>
      </c>
      <c r="G349" s="230" t="s">
        <v>215</v>
      </c>
      <c r="H349" s="231">
        <v>2</v>
      </c>
      <c r="I349" s="232"/>
      <c r="J349" s="233">
        <f>ROUND(I349*H349,2)</f>
        <v>0</v>
      </c>
      <c r="K349" s="229" t="s">
        <v>149</v>
      </c>
      <c r="L349" s="234"/>
      <c r="M349" s="235" t="s">
        <v>1</v>
      </c>
      <c r="N349" s="236" t="s">
        <v>38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168</v>
      </c>
      <c r="AT349" s="197" t="s">
        <v>219</v>
      </c>
      <c r="AU349" s="197" t="s">
        <v>83</v>
      </c>
      <c r="AY349" s="17" t="s">
        <v>143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81</v>
      </c>
      <c r="BK349" s="198">
        <f>ROUND(I349*H349,2)</f>
        <v>0</v>
      </c>
      <c r="BL349" s="17" t="s">
        <v>150</v>
      </c>
      <c r="BM349" s="197" t="s">
        <v>448</v>
      </c>
    </row>
    <row r="350" spans="1:65" s="2" customFormat="1" ht="19.5">
      <c r="A350" s="34"/>
      <c r="B350" s="35"/>
      <c r="C350" s="36"/>
      <c r="D350" s="206" t="s">
        <v>258</v>
      </c>
      <c r="E350" s="36"/>
      <c r="F350" s="237" t="s">
        <v>444</v>
      </c>
      <c r="G350" s="36"/>
      <c r="H350" s="36"/>
      <c r="I350" s="201"/>
      <c r="J350" s="36"/>
      <c r="K350" s="36"/>
      <c r="L350" s="39"/>
      <c r="M350" s="202"/>
      <c r="N350" s="203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258</v>
      </c>
      <c r="AU350" s="17" t="s">
        <v>83</v>
      </c>
    </row>
    <row r="351" spans="1:65" s="2" customFormat="1" ht="21.75" customHeight="1">
      <c r="A351" s="34"/>
      <c r="B351" s="35"/>
      <c r="C351" s="186" t="s">
        <v>304</v>
      </c>
      <c r="D351" s="186" t="s">
        <v>145</v>
      </c>
      <c r="E351" s="187" t="s">
        <v>449</v>
      </c>
      <c r="F351" s="188" t="s">
        <v>450</v>
      </c>
      <c r="G351" s="189" t="s">
        <v>215</v>
      </c>
      <c r="H351" s="190">
        <v>5</v>
      </c>
      <c r="I351" s="191"/>
      <c r="J351" s="192">
        <f>ROUND(I351*H351,2)</f>
        <v>0</v>
      </c>
      <c r="K351" s="188" t="s">
        <v>149</v>
      </c>
      <c r="L351" s="39"/>
      <c r="M351" s="193" t="s">
        <v>1</v>
      </c>
      <c r="N351" s="194" t="s">
        <v>38</v>
      </c>
      <c r="O351" s="71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150</v>
      </c>
      <c r="AT351" s="197" t="s">
        <v>145</v>
      </c>
      <c r="AU351" s="197" t="s">
        <v>83</v>
      </c>
      <c r="AY351" s="17" t="s">
        <v>143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7" t="s">
        <v>81</v>
      </c>
      <c r="BK351" s="198">
        <f>ROUND(I351*H351,2)</f>
        <v>0</v>
      </c>
      <c r="BL351" s="17" t="s">
        <v>150</v>
      </c>
      <c r="BM351" s="197" t="s">
        <v>451</v>
      </c>
    </row>
    <row r="352" spans="1:65" s="2" customFormat="1" ht="11.25">
      <c r="A352" s="34"/>
      <c r="B352" s="35"/>
      <c r="C352" s="36"/>
      <c r="D352" s="199" t="s">
        <v>151</v>
      </c>
      <c r="E352" s="36"/>
      <c r="F352" s="200" t="s">
        <v>452</v>
      </c>
      <c r="G352" s="36"/>
      <c r="H352" s="36"/>
      <c r="I352" s="201"/>
      <c r="J352" s="36"/>
      <c r="K352" s="36"/>
      <c r="L352" s="39"/>
      <c r="M352" s="202"/>
      <c r="N352" s="203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151</v>
      </c>
      <c r="AU352" s="17" t="s">
        <v>83</v>
      </c>
    </row>
    <row r="353" spans="1:65" s="13" customFormat="1" ht="11.25">
      <c r="B353" s="204"/>
      <c r="C353" s="205"/>
      <c r="D353" s="206" t="s">
        <v>153</v>
      </c>
      <c r="E353" s="207" t="s">
        <v>1</v>
      </c>
      <c r="F353" s="208" t="s">
        <v>453</v>
      </c>
      <c r="G353" s="205"/>
      <c r="H353" s="209">
        <v>1</v>
      </c>
      <c r="I353" s="210"/>
      <c r="J353" s="205"/>
      <c r="K353" s="205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153</v>
      </c>
      <c r="AU353" s="215" t="s">
        <v>83</v>
      </c>
      <c r="AV353" s="13" t="s">
        <v>83</v>
      </c>
      <c r="AW353" s="13" t="s">
        <v>30</v>
      </c>
      <c r="AX353" s="13" t="s">
        <v>73</v>
      </c>
      <c r="AY353" s="215" t="s">
        <v>143</v>
      </c>
    </row>
    <row r="354" spans="1:65" s="13" customFormat="1" ht="11.25">
      <c r="B354" s="204"/>
      <c r="C354" s="205"/>
      <c r="D354" s="206" t="s">
        <v>153</v>
      </c>
      <c r="E354" s="207" t="s">
        <v>1</v>
      </c>
      <c r="F354" s="208" t="s">
        <v>454</v>
      </c>
      <c r="G354" s="205"/>
      <c r="H354" s="209">
        <v>2</v>
      </c>
      <c r="I354" s="210"/>
      <c r="J354" s="205"/>
      <c r="K354" s="205"/>
      <c r="L354" s="211"/>
      <c r="M354" s="212"/>
      <c r="N354" s="213"/>
      <c r="O354" s="213"/>
      <c r="P354" s="213"/>
      <c r="Q354" s="213"/>
      <c r="R354" s="213"/>
      <c r="S354" s="213"/>
      <c r="T354" s="214"/>
      <c r="AT354" s="215" t="s">
        <v>153</v>
      </c>
      <c r="AU354" s="215" t="s">
        <v>83</v>
      </c>
      <c r="AV354" s="13" t="s">
        <v>83</v>
      </c>
      <c r="AW354" s="13" t="s">
        <v>30</v>
      </c>
      <c r="AX354" s="13" t="s">
        <v>73</v>
      </c>
      <c r="AY354" s="215" t="s">
        <v>143</v>
      </c>
    </row>
    <row r="355" spans="1:65" s="13" customFormat="1" ht="11.25">
      <c r="B355" s="204"/>
      <c r="C355" s="205"/>
      <c r="D355" s="206" t="s">
        <v>153</v>
      </c>
      <c r="E355" s="207" t="s">
        <v>1</v>
      </c>
      <c r="F355" s="208" t="s">
        <v>455</v>
      </c>
      <c r="G355" s="205"/>
      <c r="H355" s="209">
        <v>1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153</v>
      </c>
      <c r="AU355" s="215" t="s">
        <v>83</v>
      </c>
      <c r="AV355" s="13" t="s">
        <v>83</v>
      </c>
      <c r="AW355" s="13" t="s">
        <v>30</v>
      </c>
      <c r="AX355" s="13" t="s">
        <v>73</v>
      </c>
      <c r="AY355" s="215" t="s">
        <v>143</v>
      </c>
    </row>
    <row r="356" spans="1:65" s="13" customFormat="1" ht="11.25">
      <c r="B356" s="204"/>
      <c r="C356" s="205"/>
      <c r="D356" s="206" t="s">
        <v>153</v>
      </c>
      <c r="E356" s="207" t="s">
        <v>1</v>
      </c>
      <c r="F356" s="208" t="s">
        <v>456</v>
      </c>
      <c r="G356" s="205"/>
      <c r="H356" s="209">
        <v>1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153</v>
      </c>
      <c r="AU356" s="215" t="s">
        <v>83</v>
      </c>
      <c r="AV356" s="13" t="s">
        <v>83</v>
      </c>
      <c r="AW356" s="13" t="s">
        <v>30</v>
      </c>
      <c r="AX356" s="13" t="s">
        <v>73</v>
      </c>
      <c r="AY356" s="215" t="s">
        <v>143</v>
      </c>
    </row>
    <row r="357" spans="1:65" s="14" customFormat="1" ht="11.25">
      <c r="B357" s="216"/>
      <c r="C357" s="217"/>
      <c r="D357" s="206" t="s">
        <v>153</v>
      </c>
      <c r="E357" s="218" t="s">
        <v>1</v>
      </c>
      <c r="F357" s="219" t="s">
        <v>155</v>
      </c>
      <c r="G357" s="217"/>
      <c r="H357" s="220">
        <v>5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153</v>
      </c>
      <c r="AU357" s="226" t="s">
        <v>83</v>
      </c>
      <c r="AV357" s="14" t="s">
        <v>150</v>
      </c>
      <c r="AW357" s="14" t="s">
        <v>30</v>
      </c>
      <c r="AX357" s="14" t="s">
        <v>81</v>
      </c>
      <c r="AY357" s="226" t="s">
        <v>143</v>
      </c>
    </row>
    <row r="358" spans="1:65" s="2" customFormat="1" ht="33" customHeight="1">
      <c r="A358" s="34"/>
      <c r="B358" s="35"/>
      <c r="C358" s="227" t="s">
        <v>457</v>
      </c>
      <c r="D358" s="227" t="s">
        <v>219</v>
      </c>
      <c r="E358" s="228" t="s">
        <v>458</v>
      </c>
      <c r="F358" s="229" t="s">
        <v>459</v>
      </c>
      <c r="G358" s="230" t="s">
        <v>215</v>
      </c>
      <c r="H358" s="231">
        <v>2</v>
      </c>
      <c r="I358" s="232"/>
      <c r="J358" s="233">
        <f>ROUND(I358*H358,2)</f>
        <v>0</v>
      </c>
      <c r="K358" s="229" t="s">
        <v>149</v>
      </c>
      <c r="L358" s="234"/>
      <c r="M358" s="235" t="s">
        <v>1</v>
      </c>
      <c r="N358" s="236" t="s">
        <v>38</v>
      </c>
      <c r="O358" s="71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168</v>
      </c>
      <c r="AT358" s="197" t="s">
        <v>219</v>
      </c>
      <c r="AU358" s="197" t="s">
        <v>83</v>
      </c>
      <c r="AY358" s="17" t="s">
        <v>143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81</v>
      </c>
      <c r="BK358" s="198">
        <f>ROUND(I358*H358,2)</f>
        <v>0</v>
      </c>
      <c r="BL358" s="17" t="s">
        <v>150</v>
      </c>
      <c r="BM358" s="197" t="s">
        <v>460</v>
      </c>
    </row>
    <row r="359" spans="1:65" s="2" customFormat="1" ht="19.5">
      <c r="A359" s="34"/>
      <c r="B359" s="35"/>
      <c r="C359" s="36"/>
      <c r="D359" s="206" t="s">
        <v>258</v>
      </c>
      <c r="E359" s="36"/>
      <c r="F359" s="237" t="s">
        <v>461</v>
      </c>
      <c r="G359" s="36"/>
      <c r="H359" s="36"/>
      <c r="I359" s="201"/>
      <c r="J359" s="36"/>
      <c r="K359" s="36"/>
      <c r="L359" s="39"/>
      <c r="M359" s="202"/>
      <c r="N359" s="203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258</v>
      </c>
      <c r="AU359" s="17" t="s">
        <v>83</v>
      </c>
    </row>
    <row r="360" spans="1:65" s="2" customFormat="1" ht="33" customHeight="1">
      <c r="A360" s="34"/>
      <c r="B360" s="35"/>
      <c r="C360" s="227" t="s">
        <v>308</v>
      </c>
      <c r="D360" s="227" t="s">
        <v>219</v>
      </c>
      <c r="E360" s="228" t="s">
        <v>462</v>
      </c>
      <c r="F360" s="229" t="s">
        <v>463</v>
      </c>
      <c r="G360" s="230" t="s">
        <v>215</v>
      </c>
      <c r="H360" s="231">
        <v>1</v>
      </c>
      <c r="I360" s="232"/>
      <c r="J360" s="233">
        <f>ROUND(I360*H360,2)</f>
        <v>0</v>
      </c>
      <c r="K360" s="229" t="s">
        <v>149</v>
      </c>
      <c r="L360" s="234"/>
      <c r="M360" s="235" t="s">
        <v>1</v>
      </c>
      <c r="N360" s="236" t="s">
        <v>38</v>
      </c>
      <c r="O360" s="71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168</v>
      </c>
      <c r="AT360" s="197" t="s">
        <v>219</v>
      </c>
      <c r="AU360" s="197" t="s">
        <v>83</v>
      </c>
      <c r="AY360" s="17" t="s">
        <v>143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7" t="s">
        <v>81</v>
      </c>
      <c r="BK360" s="198">
        <f>ROUND(I360*H360,2)</f>
        <v>0</v>
      </c>
      <c r="BL360" s="17" t="s">
        <v>150</v>
      </c>
      <c r="BM360" s="197" t="s">
        <v>464</v>
      </c>
    </row>
    <row r="361" spans="1:65" s="2" customFormat="1" ht="19.5">
      <c r="A361" s="34"/>
      <c r="B361" s="35"/>
      <c r="C361" s="36"/>
      <c r="D361" s="206" t="s">
        <v>258</v>
      </c>
      <c r="E361" s="36"/>
      <c r="F361" s="237" t="s">
        <v>461</v>
      </c>
      <c r="G361" s="36"/>
      <c r="H361" s="36"/>
      <c r="I361" s="201"/>
      <c r="J361" s="36"/>
      <c r="K361" s="36"/>
      <c r="L361" s="39"/>
      <c r="M361" s="202"/>
      <c r="N361" s="203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258</v>
      </c>
      <c r="AU361" s="17" t="s">
        <v>83</v>
      </c>
    </row>
    <row r="362" spans="1:65" s="2" customFormat="1" ht="33" customHeight="1">
      <c r="A362" s="34"/>
      <c r="B362" s="35"/>
      <c r="C362" s="227" t="s">
        <v>465</v>
      </c>
      <c r="D362" s="227" t="s">
        <v>219</v>
      </c>
      <c r="E362" s="228" t="s">
        <v>466</v>
      </c>
      <c r="F362" s="229" t="s">
        <v>467</v>
      </c>
      <c r="G362" s="230" t="s">
        <v>215</v>
      </c>
      <c r="H362" s="231">
        <v>1</v>
      </c>
      <c r="I362" s="232"/>
      <c r="J362" s="233">
        <f>ROUND(I362*H362,2)</f>
        <v>0</v>
      </c>
      <c r="K362" s="229" t="s">
        <v>149</v>
      </c>
      <c r="L362" s="234"/>
      <c r="M362" s="235" t="s">
        <v>1</v>
      </c>
      <c r="N362" s="236" t="s">
        <v>38</v>
      </c>
      <c r="O362" s="71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168</v>
      </c>
      <c r="AT362" s="197" t="s">
        <v>219</v>
      </c>
      <c r="AU362" s="197" t="s">
        <v>83</v>
      </c>
      <c r="AY362" s="17" t="s">
        <v>143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81</v>
      </c>
      <c r="BK362" s="198">
        <f>ROUND(I362*H362,2)</f>
        <v>0</v>
      </c>
      <c r="BL362" s="17" t="s">
        <v>150</v>
      </c>
      <c r="BM362" s="197" t="s">
        <v>468</v>
      </c>
    </row>
    <row r="363" spans="1:65" s="2" customFormat="1" ht="19.5">
      <c r="A363" s="34"/>
      <c r="B363" s="35"/>
      <c r="C363" s="36"/>
      <c r="D363" s="206" t="s">
        <v>258</v>
      </c>
      <c r="E363" s="36"/>
      <c r="F363" s="237" t="s">
        <v>461</v>
      </c>
      <c r="G363" s="36"/>
      <c r="H363" s="36"/>
      <c r="I363" s="201"/>
      <c r="J363" s="36"/>
      <c r="K363" s="36"/>
      <c r="L363" s="39"/>
      <c r="M363" s="202"/>
      <c r="N363" s="203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258</v>
      </c>
      <c r="AU363" s="17" t="s">
        <v>83</v>
      </c>
    </row>
    <row r="364" spans="1:65" s="2" customFormat="1" ht="33" customHeight="1">
      <c r="A364" s="34"/>
      <c r="B364" s="35"/>
      <c r="C364" s="227" t="s">
        <v>313</v>
      </c>
      <c r="D364" s="227" t="s">
        <v>219</v>
      </c>
      <c r="E364" s="228" t="s">
        <v>469</v>
      </c>
      <c r="F364" s="229" t="s">
        <v>470</v>
      </c>
      <c r="G364" s="230" t="s">
        <v>215</v>
      </c>
      <c r="H364" s="231">
        <v>1</v>
      </c>
      <c r="I364" s="232"/>
      <c r="J364" s="233">
        <f>ROUND(I364*H364,2)</f>
        <v>0</v>
      </c>
      <c r="K364" s="229" t="s">
        <v>1</v>
      </c>
      <c r="L364" s="234"/>
      <c r="M364" s="235" t="s">
        <v>1</v>
      </c>
      <c r="N364" s="236" t="s">
        <v>38</v>
      </c>
      <c r="O364" s="71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168</v>
      </c>
      <c r="AT364" s="197" t="s">
        <v>219</v>
      </c>
      <c r="AU364" s="197" t="s">
        <v>83</v>
      </c>
      <c r="AY364" s="17" t="s">
        <v>143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7" t="s">
        <v>81</v>
      </c>
      <c r="BK364" s="198">
        <f>ROUND(I364*H364,2)</f>
        <v>0</v>
      </c>
      <c r="BL364" s="17" t="s">
        <v>150</v>
      </c>
      <c r="BM364" s="197" t="s">
        <v>471</v>
      </c>
    </row>
    <row r="365" spans="1:65" s="2" customFormat="1" ht="21.75" customHeight="1">
      <c r="A365" s="34"/>
      <c r="B365" s="35"/>
      <c r="C365" s="186" t="s">
        <v>472</v>
      </c>
      <c r="D365" s="186" t="s">
        <v>145</v>
      </c>
      <c r="E365" s="187" t="s">
        <v>473</v>
      </c>
      <c r="F365" s="188" t="s">
        <v>474</v>
      </c>
      <c r="G365" s="189" t="s">
        <v>215</v>
      </c>
      <c r="H365" s="190">
        <v>3</v>
      </c>
      <c r="I365" s="191"/>
      <c r="J365" s="192">
        <f>ROUND(I365*H365,2)</f>
        <v>0</v>
      </c>
      <c r="K365" s="188" t="s">
        <v>149</v>
      </c>
      <c r="L365" s="39"/>
      <c r="M365" s="193" t="s">
        <v>1</v>
      </c>
      <c r="N365" s="194" t="s">
        <v>38</v>
      </c>
      <c r="O365" s="71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150</v>
      </c>
      <c r="AT365" s="197" t="s">
        <v>145</v>
      </c>
      <c r="AU365" s="197" t="s">
        <v>83</v>
      </c>
      <c r="AY365" s="17" t="s">
        <v>143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7" t="s">
        <v>81</v>
      </c>
      <c r="BK365" s="198">
        <f>ROUND(I365*H365,2)</f>
        <v>0</v>
      </c>
      <c r="BL365" s="17" t="s">
        <v>150</v>
      </c>
      <c r="BM365" s="197" t="s">
        <v>475</v>
      </c>
    </row>
    <row r="366" spans="1:65" s="2" customFormat="1" ht="11.25">
      <c r="A366" s="34"/>
      <c r="B366" s="35"/>
      <c r="C366" s="36"/>
      <c r="D366" s="199" t="s">
        <v>151</v>
      </c>
      <c r="E366" s="36"/>
      <c r="F366" s="200" t="s">
        <v>476</v>
      </c>
      <c r="G366" s="36"/>
      <c r="H366" s="36"/>
      <c r="I366" s="201"/>
      <c r="J366" s="36"/>
      <c r="K366" s="36"/>
      <c r="L366" s="39"/>
      <c r="M366" s="202"/>
      <c r="N366" s="203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151</v>
      </c>
      <c r="AU366" s="17" t="s">
        <v>83</v>
      </c>
    </row>
    <row r="367" spans="1:65" s="13" customFormat="1" ht="11.25">
      <c r="B367" s="204"/>
      <c r="C367" s="205"/>
      <c r="D367" s="206" t="s">
        <v>153</v>
      </c>
      <c r="E367" s="207" t="s">
        <v>1</v>
      </c>
      <c r="F367" s="208" t="s">
        <v>477</v>
      </c>
      <c r="G367" s="205"/>
      <c r="H367" s="209">
        <v>1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153</v>
      </c>
      <c r="AU367" s="215" t="s">
        <v>83</v>
      </c>
      <c r="AV367" s="13" t="s">
        <v>83</v>
      </c>
      <c r="AW367" s="13" t="s">
        <v>30</v>
      </c>
      <c r="AX367" s="13" t="s">
        <v>73</v>
      </c>
      <c r="AY367" s="215" t="s">
        <v>143</v>
      </c>
    </row>
    <row r="368" spans="1:65" s="13" customFormat="1" ht="11.25">
      <c r="B368" s="204"/>
      <c r="C368" s="205"/>
      <c r="D368" s="206" t="s">
        <v>153</v>
      </c>
      <c r="E368" s="207" t="s">
        <v>1</v>
      </c>
      <c r="F368" s="208" t="s">
        <v>456</v>
      </c>
      <c r="G368" s="205"/>
      <c r="H368" s="209">
        <v>1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153</v>
      </c>
      <c r="AU368" s="215" t="s">
        <v>83</v>
      </c>
      <c r="AV368" s="13" t="s">
        <v>83</v>
      </c>
      <c r="AW368" s="13" t="s">
        <v>30</v>
      </c>
      <c r="AX368" s="13" t="s">
        <v>73</v>
      </c>
      <c r="AY368" s="215" t="s">
        <v>143</v>
      </c>
    </row>
    <row r="369" spans="1:65" s="13" customFormat="1" ht="11.25">
      <c r="B369" s="204"/>
      <c r="C369" s="205"/>
      <c r="D369" s="206" t="s">
        <v>153</v>
      </c>
      <c r="E369" s="207" t="s">
        <v>1</v>
      </c>
      <c r="F369" s="208" t="s">
        <v>478</v>
      </c>
      <c r="G369" s="205"/>
      <c r="H369" s="209">
        <v>1</v>
      </c>
      <c r="I369" s="210"/>
      <c r="J369" s="205"/>
      <c r="K369" s="205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153</v>
      </c>
      <c r="AU369" s="215" t="s">
        <v>83</v>
      </c>
      <c r="AV369" s="13" t="s">
        <v>83</v>
      </c>
      <c r="AW369" s="13" t="s">
        <v>30</v>
      </c>
      <c r="AX369" s="13" t="s">
        <v>73</v>
      </c>
      <c r="AY369" s="215" t="s">
        <v>143</v>
      </c>
    </row>
    <row r="370" spans="1:65" s="14" customFormat="1" ht="11.25">
      <c r="B370" s="216"/>
      <c r="C370" s="217"/>
      <c r="D370" s="206" t="s">
        <v>153</v>
      </c>
      <c r="E370" s="218" t="s">
        <v>1</v>
      </c>
      <c r="F370" s="219" t="s">
        <v>155</v>
      </c>
      <c r="G370" s="217"/>
      <c r="H370" s="220">
        <v>3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153</v>
      </c>
      <c r="AU370" s="226" t="s">
        <v>83</v>
      </c>
      <c r="AV370" s="14" t="s">
        <v>150</v>
      </c>
      <c r="AW370" s="14" t="s">
        <v>30</v>
      </c>
      <c r="AX370" s="14" t="s">
        <v>81</v>
      </c>
      <c r="AY370" s="226" t="s">
        <v>143</v>
      </c>
    </row>
    <row r="371" spans="1:65" s="2" customFormat="1" ht="33" customHeight="1">
      <c r="A371" s="34"/>
      <c r="B371" s="35"/>
      <c r="C371" s="227" t="s">
        <v>318</v>
      </c>
      <c r="D371" s="227" t="s">
        <v>219</v>
      </c>
      <c r="E371" s="228" t="s">
        <v>479</v>
      </c>
      <c r="F371" s="229" t="s">
        <v>480</v>
      </c>
      <c r="G371" s="230" t="s">
        <v>215</v>
      </c>
      <c r="H371" s="231">
        <v>1</v>
      </c>
      <c r="I371" s="232"/>
      <c r="J371" s="233">
        <f>ROUND(I371*H371,2)</f>
        <v>0</v>
      </c>
      <c r="K371" s="229" t="s">
        <v>149</v>
      </c>
      <c r="L371" s="234"/>
      <c r="M371" s="235" t="s">
        <v>1</v>
      </c>
      <c r="N371" s="236" t="s">
        <v>38</v>
      </c>
      <c r="O371" s="71"/>
      <c r="P371" s="195">
        <f>O371*H371</f>
        <v>0</v>
      </c>
      <c r="Q371" s="195">
        <v>0</v>
      </c>
      <c r="R371" s="195">
        <f>Q371*H371</f>
        <v>0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168</v>
      </c>
      <c r="AT371" s="197" t="s">
        <v>219</v>
      </c>
      <c r="AU371" s="197" t="s">
        <v>83</v>
      </c>
      <c r="AY371" s="17" t="s">
        <v>143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81</v>
      </c>
      <c r="BK371" s="198">
        <f>ROUND(I371*H371,2)</f>
        <v>0</v>
      </c>
      <c r="BL371" s="17" t="s">
        <v>150</v>
      </c>
      <c r="BM371" s="197" t="s">
        <v>481</v>
      </c>
    </row>
    <row r="372" spans="1:65" s="2" customFormat="1" ht="19.5">
      <c r="A372" s="34"/>
      <c r="B372" s="35"/>
      <c r="C372" s="36"/>
      <c r="D372" s="206" t="s">
        <v>258</v>
      </c>
      <c r="E372" s="36"/>
      <c r="F372" s="237" t="s">
        <v>461</v>
      </c>
      <c r="G372" s="36"/>
      <c r="H372" s="36"/>
      <c r="I372" s="201"/>
      <c r="J372" s="36"/>
      <c r="K372" s="36"/>
      <c r="L372" s="39"/>
      <c r="M372" s="202"/>
      <c r="N372" s="203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258</v>
      </c>
      <c r="AU372" s="17" t="s">
        <v>83</v>
      </c>
    </row>
    <row r="373" spans="1:65" s="2" customFormat="1" ht="33" customHeight="1">
      <c r="A373" s="34"/>
      <c r="B373" s="35"/>
      <c r="C373" s="227" t="s">
        <v>482</v>
      </c>
      <c r="D373" s="227" t="s">
        <v>219</v>
      </c>
      <c r="E373" s="228" t="s">
        <v>483</v>
      </c>
      <c r="F373" s="229" t="s">
        <v>484</v>
      </c>
      <c r="G373" s="230" t="s">
        <v>215</v>
      </c>
      <c r="H373" s="231">
        <v>1</v>
      </c>
      <c r="I373" s="232"/>
      <c r="J373" s="233">
        <f>ROUND(I373*H373,2)</f>
        <v>0</v>
      </c>
      <c r="K373" s="229" t="s">
        <v>1</v>
      </c>
      <c r="L373" s="234"/>
      <c r="M373" s="235" t="s">
        <v>1</v>
      </c>
      <c r="N373" s="236" t="s">
        <v>38</v>
      </c>
      <c r="O373" s="71"/>
      <c r="P373" s="195">
        <f>O373*H373</f>
        <v>0</v>
      </c>
      <c r="Q373" s="195">
        <v>0</v>
      </c>
      <c r="R373" s="195">
        <f>Q373*H373</f>
        <v>0</v>
      </c>
      <c r="S373" s="195">
        <v>0</v>
      </c>
      <c r="T373" s="19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7" t="s">
        <v>168</v>
      </c>
      <c r="AT373" s="197" t="s">
        <v>219</v>
      </c>
      <c r="AU373" s="197" t="s">
        <v>83</v>
      </c>
      <c r="AY373" s="17" t="s">
        <v>143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17" t="s">
        <v>81</v>
      </c>
      <c r="BK373" s="198">
        <f>ROUND(I373*H373,2)</f>
        <v>0</v>
      </c>
      <c r="BL373" s="17" t="s">
        <v>150</v>
      </c>
      <c r="BM373" s="197" t="s">
        <v>485</v>
      </c>
    </row>
    <row r="374" spans="1:65" s="13" customFormat="1" ht="11.25">
      <c r="B374" s="204"/>
      <c r="C374" s="205"/>
      <c r="D374" s="206" t="s">
        <v>153</v>
      </c>
      <c r="E374" s="207" t="s">
        <v>1</v>
      </c>
      <c r="F374" s="208" t="s">
        <v>486</v>
      </c>
      <c r="G374" s="205"/>
      <c r="H374" s="209">
        <v>1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153</v>
      </c>
      <c r="AU374" s="215" t="s">
        <v>83</v>
      </c>
      <c r="AV374" s="13" t="s">
        <v>83</v>
      </c>
      <c r="AW374" s="13" t="s">
        <v>30</v>
      </c>
      <c r="AX374" s="13" t="s">
        <v>73</v>
      </c>
      <c r="AY374" s="215" t="s">
        <v>143</v>
      </c>
    </row>
    <row r="375" spans="1:65" s="14" customFormat="1" ht="11.25">
      <c r="B375" s="216"/>
      <c r="C375" s="217"/>
      <c r="D375" s="206" t="s">
        <v>153</v>
      </c>
      <c r="E375" s="218" t="s">
        <v>1</v>
      </c>
      <c r="F375" s="219" t="s">
        <v>155</v>
      </c>
      <c r="G375" s="217"/>
      <c r="H375" s="220">
        <v>1</v>
      </c>
      <c r="I375" s="221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AT375" s="226" t="s">
        <v>153</v>
      </c>
      <c r="AU375" s="226" t="s">
        <v>83</v>
      </c>
      <c r="AV375" s="14" t="s">
        <v>150</v>
      </c>
      <c r="AW375" s="14" t="s">
        <v>30</v>
      </c>
      <c r="AX375" s="14" t="s">
        <v>81</v>
      </c>
      <c r="AY375" s="226" t="s">
        <v>143</v>
      </c>
    </row>
    <row r="376" spans="1:65" s="2" customFormat="1" ht="33" customHeight="1">
      <c r="A376" s="34"/>
      <c r="B376" s="35"/>
      <c r="C376" s="227" t="s">
        <v>324</v>
      </c>
      <c r="D376" s="227" t="s">
        <v>219</v>
      </c>
      <c r="E376" s="228" t="s">
        <v>487</v>
      </c>
      <c r="F376" s="229" t="s">
        <v>488</v>
      </c>
      <c r="G376" s="230" t="s">
        <v>215</v>
      </c>
      <c r="H376" s="231">
        <v>1</v>
      </c>
      <c r="I376" s="232"/>
      <c r="J376" s="233">
        <f>ROUND(I376*H376,2)</f>
        <v>0</v>
      </c>
      <c r="K376" s="229" t="s">
        <v>1</v>
      </c>
      <c r="L376" s="234"/>
      <c r="M376" s="235" t="s">
        <v>1</v>
      </c>
      <c r="N376" s="236" t="s">
        <v>38</v>
      </c>
      <c r="O376" s="71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168</v>
      </c>
      <c r="AT376" s="197" t="s">
        <v>219</v>
      </c>
      <c r="AU376" s="197" t="s">
        <v>83</v>
      </c>
      <c r="AY376" s="17" t="s">
        <v>143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81</v>
      </c>
      <c r="BK376" s="198">
        <f>ROUND(I376*H376,2)</f>
        <v>0</v>
      </c>
      <c r="BL376" s="17" t="s">
        <v>150</v>
      </c>
      <c r="BM376" s="197" t="s">
        <v>489</v>
      </c>
    </row>
    <row r="377" spans="1:65" s="13" customFormat="1" ht="11.25">
      <c r="B377" s="204"/>
      <c r="C377" s="205"/>
      <c r="D377" s="206" t="s">
        <v>153</v>
      </c>
      <c r="E377" s="207" t="s">
        <v>1</v>
      </c>
      <c r="F377" s="208" t="s">
        <v>478</v>
      </c>
      <c r="G377" s="205"/>
      <c r="H377" s="209">
        <v>1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153</v>
      </c>
      <c r="AU377" s="215" t="s">
        <v>83</v>
      </c>
      <c r="AV377" s="13" t="s">
        <v>83</v>
      </c>
      <c r="AW377" s="13" t="s">
        <v>30</v>
      </c>
      <c r="AX377" s="13" t="s">
        <v>73</v>
      </c>
      <c r="AY377" s="215" t="s">
        <v>143</v>
      </c>
    </row>
    <row r="378" spans="1:65" s="14" customFormat="1" ht="11.25">
      <c r="B378" s="216"/>
      <c r="C378" s="217"/>
      <c r="D378" s="206" t="s">
        <v>153</v>
      </c>
      <c r="E378" s="218" t="s">
        <v>1</v>
      </c>
      <c r="F378" s="219" t="s">
        <v>155</v>
      </c>
      <c r="G378" s="217"/>
      <c r="H378" s="220">
        <v>1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AT378" s="226" t="s">
        <v>153</v>
      </c>
      <c r="AU378" s="226" t="s">
        <v>83</v>
      </c>
      <c r="AV378" s="14" t="s">
        <v>150</v>
      </c>
      <c r="AW378" s="14" t="s">
        <v>30</v>
      </c>
      <c r="AX378" s="14" t="s">
        <v>81</v>
      </c>
      <c r="AY378" s="226" t="s">
        <v>143</v>
      </c>
    </row>
    <row r="379" spans="1:65" s="12" customFormat="1" ht="22.9" customHeight="1">
      <c r="B379" s="170"/>
      <c r="C379" s="171"/>
      <c r="D379" s="172" t="s">
        <v>72</v>
      </c>
      <c r="E379" s="184" t="s">
        <v>206</v>
      </c>
      <c r="F379" s="184" t="s">
        <v>490</v>
      </c>
      <c r="G379" s="171"/>
      <c r="H379" s="171"/>
      <c r="I379" s="174"/>
      <c r="J379" s="185">
        <f>BK379</f>
        <v>0</v>
      </c>
      <c r="K379" s="171"/>
      <c r="L379" s="176"/>
      <c r="M379" s="177"/>
      <c r="N379" s="178"/>
      <c r="O379" s="178"/>
      <c r="P379" s="179">
        <f>SUM(P380:P457)</f>
        <v>0</v>
      </c>
      <c r="Q379" s="178"/>
      <c r="R379" s="179">
        <f>SUM(R380:R457)</f>
        <v>0</v>
      </c>
      <c r="S379" s="178"/>
      <c r="T379" s="180">
        <f>SUM(T380:T457)</f>
        <v>0</v>
      </c>
      <c r="AR379" s="181" t="s">
        <v>81</v>
      </c>
      <c r="AT379" s="182" t="s">
        <v>72</v>
      </c>
      <c r="AU379" s="182" t="s">
        <v>81</v>
      </c>
      <c r="AY379" s="181" t="s">
        <v>143</v>
      </c>
      <c r="BK379" s="183">
        <f>SUM(BK380:BK457)</f>
        <v>0</v>
      </c>
    </row>
    <row r="380" spans="1:65" s="2" customFormat="1" ht="33" customHeight="1">
      <c r="A380" s="34"/>
      <c r="B380" s="35"/>
      <c r="C380" s="186" t="s">
        <v>491</v>
      </c>
      <c r="D380" s="186" t="s">
        <v>145</v>
      </c>
      <c r="E380" s="187" t="s">
        <v>492</v>
      </c>
      <c r="F380" s="188" t="s">
        <v>493</v>
      </c>
      <c r="G380" s="189" t="s">
        <v>180</v>
      </c>
      <c r="H380" s="190">
        <v>423</v>
      </c>
      <c r="I380" s="191"/>
      <c r="J380" s="192">
        <f>ROUND(I380*H380,2)</f>
        <v>0</v>
      </c>
      <c r="K380" s="188" t="s">
        <v>149</v>
      </c>
      <c r="L380" s="39"/>
      <c r="M380" s="193" t="s">
        <v>1</v>
      </c>
      <c r="N380" s="194" t="s">
        <v>38</v>
      </c>
      <c r="O380" s="71"/>
      <c r="P380" s="195">
        <f>O380*H380</f>
        <v>0</v>
      </c>
      <c r="Q380" s="195">
        <v>0</v>
      </c>
      <c r="R380" s="195">
        <f>Q380*H380</f>
        <v>0</v>
      </c>
      <c r="S380" s="195">
        <v>0</v>
      </c>
      <c r="T380" s="19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150</v>
      </c>
      <c r="AT380" s="197" t="s">
        <v>145</v>
      </c>
      <c r="AU380" s="197" t="s">
        <v>83</v>
      </c>
      <c r="AY380" s="17" t="s">
        <v>143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7" t="s">
        <v>81</v>
      </c>
      <c r="BK380" s="198">
        <f>ROUND(I380*H380,2)</f>
        <v>0</v>
      </c>
      <c r="BL380" s="17" t="s">
        <v>150</v>
      </c>
      <c r="BM380" s="197" t="s">
        <v>494</v>
      </c>
    </row>
    <row r="381" spans="1:65" s="2" customFormat="1" ht="11.25">
      <c r="A381" s="34"/>
      <c r="B381" s="35"/>
      <c r="C381" s="36"/>
      <c r="D381" s="199" t="s">
        <v>151</v>
      </c>
      <c r="E381" s="36"/>
      <c r="F381" s="200" t="s">
        <v>495</v>
      </c>
      <c r="G381" s="36"/>
      <c r="H381" s="36"/>
      <c r="I381" s="201"/>
      <c r="J381" s="36"/>
      <c r="K381" s="36"/>
      <c r="L381" s="39"/>
      <c r="M381" s="202"/>
      <c r="N381" s="203"/>
      <c r="O381" s="71"/>
      <c r="P381" s="71"/>
      <c r="Q381" s="71"/>
      <c r="R381" s="71"/>
      <c r="S381" s="71"/>
      <c r="T381" s="72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151</v>
      </c>
      <c r="AU381" s="17" t="s">
        <v>83</v>
      </c>
    </row>
    <row r="382" spans="1:65" s="2" customFormat="1" ht="33" customHeight="1">
      <c r="A382" s="34"/>
      <c r="B382" s="35"/>
      <c r="C382" s="186" t="s">
        <v>331</v>
      </c>
      <c r="D382" s="186" t="s">
        <v>145</v>
      </c>
      <c r="E382" s="187" t="s">
        <v>496</v>
      </c>
      <c r="F382" s="188" t="s">
        <v>497</v>
      </c>
      <c r="G382" s="189" t="s">
        <v>180</v>
      </c>
      <c r="H382" s="190">
        <v>12690</v>
      </c>
      <c r="I382" s="191"/>
      <c r="J382" s="192">
        <f>ROUND(I382*H382,2)</f>
        <v>0</v>
      </c>
      <c r="K382" s="188" t="s">
        <v>149</v>
      </c>
      <c r="L382" s="39"/>
      <c r="M382" s="193" t="s">
        <v>1</v>
      </c>
      <c r="N382" s="194" t="s">
        <v>38</v>
      </c>
      <c r="O382" s="71"/>
      <c r="P382" s="195">
        <f>O382*H382</f>
        <v>0</v>
      </c>
      <c r="Q382" s="195">
        <v>0</v>
      </c>
      <c r="R382" s="195">
        <f>Q382*H382</f>
        <v>0</v>
      </c>
      <c r="S382" s="195">
        <v>0</v>
      </c>
      <c r="T382" s="19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150</v>
      </c>
      <c r="AT382" s="197" t="s">
        <v>145</v>
      </c>
      <c r="AU382" s="197" t="s">
        <v>83</v>
      </c>
      <c r="AY382" s="17" t="s">
        <v>143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7" t="s">
        <v>81</v>
      </c>
      <c r="BK382" s="198">
        <f>ROUND(I382*H382,2)</f>
        <v>0</v>
      </c>
      <c r="BL382" s="17" t="s">
        <v>150</v>
      </c>
      <c r="BM382" s="197" t="s">
        <v>498</v>
      </c>
    </row>
    <row r="383" spans="1:65" s="2" customFormat="1" ht="11.25">
      <c r="A383" s="34"/>
      <c r="B383" s="35"/>
      <c r="C383" s="36"/>
      <c r="D383" s="199" t="s">
        <v>151</v>
      </c>
      <c r="E383" s="36"/>
      <c r="F383" s="200" t="s">
        <v>499</v>
      </c>
      <c r="G383" s="36"/>
      <c r="H383" s="36"/>
      <c r="I383" s="201"/>
      <c r="J383" s="36"/>
      <c r="K383" s="36"/>
      <c r="L383" s="39"/>
      <c r="M383" s="202"/>
      <c r="N383" s="203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151</v>
      </c>
      <c r="AU383" s="17" t="s">
        <v>83</v>
      </c>
    </row>
    <row r="384" spans="1:65" s="13" customFormat="1" ht="11.25">
      <c r="B384" s="204"/>
      <c r="C384" s="205"/>
      <c r="D384" s="206" t="s">
        <v>153</v>
      </c>
      <c r="E384" s="207" t="s">
        <v>1</v>
      </c>
      <c r="F384" s="208" t="s">
        <v>500</v>
      </c>
      <c r="G384" s="205"/>
      <c r="H384" s="209">
        <v>12690</v>
      </c>
      <c r="I384" s="210"/>
      <c r="J384" s="205"/>
      <c r="K384" s="205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153</v>
      </c>
      <c r="AU384" s="215" t="s">
        <v>83</v>
      </c>
      <c r="AV384" s="13" t="s">
        <v>83</v>
      </c>
      <c r="AW384" s="13" t="s">
        <v>30</v>
      </c>
      <c r="AX384" s="13" t="s">
        <v>73</v>
      </c>
      <c r="AY384" s="215" t="s">
        <v>143</v>
      </c>
    </row>
    <row r="385" spans="1:65" s="14" customFormat="1" ht="11.25">
      <c r="B385" s="216"/>
      <c r="C385" s="217"/>
      <c r="D385" s="206" t="s">
        <v>153</v>
      </c>
      <c r="E385" s="218" t="s">
        <v>1</v>
      </c>
      <c r="F385" s="219" t="s">
        <v>155</v>
      </c>
      <c r="G385" s="217"/>
      <c r="H385" s="220">
        <v>12690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AT385" s="226" t="s">
        <v>153</v>
      </c>
      <c r="AU385" s="226" t="s">
        <v>83</v>
      </c>
      <c r="AV385" s="14" t="s">
        <v>150</v>
      </c>
      <c r="AW385" s="14" t="s">
        <v>30</v>
      </c>
      <c r="AX385" s="14" t="s">
        <v>81</v>
      </c>
      <c r="AY385" s="226" t="s">
        <v>143</v>
      </c>
    </row>
    <row r="386" spans="1:65" s="2" customFormat="1" ht="33" customHeight="1">
      <c r="A386" s="34"/>
      <c r="B386" s="35"/>
      <c r="C386" s="186" t="s">
        <v>501</v>
      </c>
      <c r="D386" s="186" t="s">
        <v>145</v>
      </c>
      <c r="E386" s="187" t="s">
        <v>502</v>
      </c>
      <c r="F386" s="188" t="s">
        <v>503</v>
      </c>
      <c r="G386" s="189" t="s">
        <v>180</v>
      </c>
      <c r="H386" s="190">
        <v>423</v>
      </c>
      <c r="I386" s="191"/>
      <c r="J386" s="192">
        <f>ROUND(I386*H386,2)</f>
        <v>0</v>
      </c>
      <c r="K386" s="188" t="s">
        <v>149</v>
      </c>
      <c r="L386" s="39"/>
      <c r="M386" s="193" t="s">
        <v>1</v>
      </c>
      <c r="N386" s="194" t="s">
        <v>38</v>
      </c>
      <c r="O386" s="71"/>
      <c r="P386" s="195">
        <f>O386*H386</f>
        <v>0</v>
      </c>
      <c r="Q386" s="195">
        <v>0</v>
      </c>
      <c r="R386" s="195">
        <f>Q386*H386</f>
        <v>0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150</v>
      </c>
      <c r="AT386" s="197" t="s">
        <v>145</v>
      </c>
      <c r="AU386" s="197" t="s">
        <v>83</v>
      </c>
      <c r="AY386" s="17" t="s">
        <v>143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81</v>
      </c>
      <c r="BK386" s="198">
        <f>ROUND(I386*H386,2)</f>
        <v>0</v>
      </c>
      <c r="BL386" s="17" t="s">
        <v>150</v>
      </c>
      <c r="BM386" s="197" t="s">
        <v>504</v>
      </c>
    </row>
    <row r="387" spans="1:65" s="2" customFormat="1" ht="11.25">
      <c r="A387" s="34"/>
      <c r="B387" s="35"/>
      <c r="C387" s="36"/>
      <c r="D387" s="199" t="s">
        <v>151</v>
      </c>
      <c r="E387" s="36"/>
      <c r="F387" s="200" t="s">
        <v>505</v>
      </c>
      <c r="G387" s="36"/>
      <c r="H387" s="36"/>
      <c r="I387" s="201"/>
      <c r="J387" s="36"/>
      <c r="K387" s="36"/>
      <c r="L387" s="39"/>
      <c r="M387" s="202"/>
      <c r="N387" s="203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151</v>
      </c>
      <c r="AU387" s="17" t="s">
        <v>83</v>
      </c>
    </row>
    <row r="388" spans="1:65" s="2" customFormat="1" ht="33" customHeight="1">
      <c r="A388" s="34"/>
      <c r="B388" s="35"/>
      <c r="C388" s="186" t="s">
        <v>336</v>
      </c>
      <c r="D388" s="186" t="s">
        <v>145</v>
      </c>
      <c r="E388" s="187" t="s">
        <v>506</v>
      </c>
      <c r="F388" s="188" t="s">
        <v>507</v>
      </c>
      <c r="G388" s="189" t="s">
        <v>180</v>
      </c>
      <c r="H388" s="190">
        <v>630.70699999999999</v>
      </c>
      <c r="I388" s="191"/>
      <c r="J388" s="192">
        <f>ROUND(I388*H388,2)</f>
        <v>0</v>
      </c>
      <c r="K388" s="188" t="s">
        <v>149</v>
      </c>
      <c r="L388" s="39"/>
      <c r="M388" s="193" t="s">
        <v>1</v>
      </c>
      <c r="N388" s="194" t="s">
        <v>38</v>
      </c>
      <c r="O388" s="71"/>
      <c r="P388" s="195">
        <f>O388*H388</f>
        <v>0</v>
      </c>
      <c r="Q388" s="195">
        <v>0</v>
      </c>
      <c r="R388" s="195">
        <f>Q388*H388</f>
        <v>0</v>
      </c>
      <c r="S388" s="195">
        <v>0</v>
      </c>
      <c r="T388" s="196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150</v>
      </c>
      <c r="AT388" s="197" t="s">
        <v>145</v>
      </c>
      <c r="AU388" s="197" t="s">
        <v>83</v>
      </c>
      <c r="AY388" s="17" t="s">
        <v>143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7" t="s">
        <v>81</v>
      </c>
      <c r="BK388" s="198">
        <f>ROUND(I388*H388,2)</f>
        <v>0</v>
      </c>
      <c r="BL388" s="17" t="s">
        <v>150</v>
      </c>
      <c r="BM388" s="197" t="s">
        <v>508</v>
      </c>
    </row>
    <row r="389" spans="1:65" s="2" customFormat="1" ht="11.25">
      <c r="A389" s="34"/>
      <c r="B389" s="35"/>
      <c r="C389" s="36"/>
      <c r="D389" s="199" t="s">
        <v>151</v>
      </c>
      <c r="E389" s="36"/>
      <c r="F389" s="200" t="s">
        <v>509</v>
      </c>
      <c r="G389" s="36"/>
      <c r="H389" s="36"/>
      <c r="I389" s="201"/>
      <c r="J389" s="36"/>
      <c r="K389" s="36"/>
      <c r="L389" s="39"/>
      <c r="M389" s="202"/>
      <c r="N389" s="203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151</v>
      </c>
      <c r="AU389" s="17" t="s">
        <v>83</v>
      </c>
    </row>
    <row r="390" spans="1:65" s="2" customFormat="1" ht="21.75" customHeight="1">
      <c r="A390" s="34"/>
      <c r="B390" s="35"/>
      <c r="C390" s="186" t="s">
        <v>510</v>
      </c>
      <c r="D390" s="186" t="s">
        <v>145</v>
      </c>
      <c r="E390" s="187" t="s">
        <v>511</v>
      </c>
      <c r="F390" s="188" t="s">
        <v>512</v>
      </c>
      <c r="G390" s="189" t="s">
        <v>180</v>
      </c>
      <c r="H390" s="190">
        <v>41.338999999999999</v>
      </c>
      <c r="I390" s="191"/>
      <c r="J390" s="192">
        <f>ROUND(I390*H390,2)</f>
        <v>0</v>
      </c>
      <c r="K390" s="188" t="s">
        <v>149</v>
      </c>
      <c r="L390" s="39"/>
      <c r="M390" s="193" t="s">
        <v>1</v>
      </c>
      <c r="N390" s="194" t="s">
        <v>38</v>
      </c>
      <c r="O390" s="71"/>
      <c r="P390" s="195">
        <f>O390*H390</f>
        <v>0</v>
      </c>
      <c r="Q390" s="195">
        <v>0</v>
      </c>
      <c r="R390" s="195">
        <f>Q390*H390</f>
        <v>0</v>
      </c>
      <c r="S390" s="195">
        <v>0</v>
      </c>
      <c r="T390" s="196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7" t="s">
        <v>150</v>
      </c>
      <c r="AT390" s="197" t="s">
        <v>145</v>
      </c>
      <c r="AU390" s="197" t="s">
        <v>83</v>
      </c>
      <c r="AY390" s="17" t="s">
        <v>143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7" t="s">
        <v>81</v>
      </c>
      <c r="BK390" s="198">
        <f>ROUND(I390*H390,2)</f>
        <v>0</v>
      </c>
      <c r="BL390" s="17" t="s">
        <v>150</v>
      </c>
      <c r="BM390" s="197" t="s">
        <v>513</v>
      </c>
    </row>
    <row r="391" spans="1:65" s="2" customFormat="1" ht="11.25">
      <c r="A391" s="34"/>
      <c r="B391" s="35"/>
      <c r="C391" s="36"/>
      <c r="D391" s="199" t="s">
        <v>151</v>
      </c>
      <c r="E391" s="36"/>
      <c r="F391" s="200" t="s">
        <v>514</v>
      </c>
      <c r="G391" s="36"/>
      <c r="H391" s="36"/>
      <c r="I391" s="201"/>
      <c r="J391" s="36"/>
      <c r="K391" s="36"/>
      <c r="L391" s="39"/>
      <c r="M391" s="202"/>
      <c r="N391" s="203"/>
      <c r="O391" s="71"/>
      <c r="P391" s="71"/>
      <c r="Q391" s="71"/>
      <c r="R391" s="71"/>
      <c r="S391" s="71"/>
      <c r="T391" s="72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151</v>
      </c>
      <c r="AU391" s="17" t="s">
        <v>83</v>
      </c>
    </row>
    <row r="392" spans="1:65" s="13" customFormat="1" ht="11.25">
      <c r="B392" s="204"/>
      <c r="C392" s="205"/>
      <c r="D392" s="206" t="s">
        <v>153</v>
      </c>
      <c r="E392" s="207" t="s">
        <v>1</v>
      </c>
      <c r="F392" s="208" t="s">
        <v>515</v>
      </c>
      <c r="G392" s="205"/>
      <c r="H392" s="209">
        <v>46.994999999999997</v>
      </c>
      <c r="I392" s="210"/>
      <c r="J392" s="205"/>
      <c r="K392" s="205"/>
      <c r="L392" s="211"/>
      <c r="M392" s="212"/>
      <c r="N392" s="213"/>
      <c r="O392" s="213"/>
      <c r="P392" s="213"/>
      <c r="Q392" s="213"/>
      <c r="R392" s="213"/>
      <c r="S392" s="213"/>
      <c r="T392" s="214"/>
      <c r="AT392" s="215" t="s">
        <v>153</v>
      </c>
      <c r="AU392" s="215" t="s">
        <v>83</v>
      </c>
      <c r="AV392" s="13" t="s">
        <v>83</v>
      </c>
      <c r="AW392" s="13" t="s">
        <v>30</v>
      </c>
      <c r="AX392" s="13" t="s">
        <v>73</v>
      </c>
      <c r="AY392" s="215" t="s">
        <v>143</v>
      </c>
    </row>
    <row r="393" spans="1:65" s="13" customFormat="1" ht="11.25">
      <c r="B393" s="204"/>
      <c r="C393" s="205"/>
      <c r="D393" s="206" t="s">
        <v>153</v>
      </c>
      <c r="E393" s="207" t="s">
        <v>1</v>
      </c>
      <c r="F393" s="208" t="s">
        <v>516</v>
      </c>
      <c r="G393" s="205"/>
      <c r="H393" s="209">
        <v>-5.6559999999999997</v>
      </c>
      <c r="I393" s="210"/>
      <c r="J393" s="205"/>
      <c r="K393" s="205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153</v>
      </c>
      <c r="AU393" s="215" t="s">
        <v>83</v>
      </c>
      <c r="AV393" s="13" t="s">
        <v>83</v>
      </c>
      <c r="AW393" s="13" t="s">
        <v>30</v>
      </c>
      <c r="AX393" s="13" t="s">
        <v>73</v>
      </c>
      <c r="AY393" s="215" t="s">
        <v>143</v>
      </c>
    </row>
    <row r="394" spans="1:65" s="14" customFormat="1" ht="11.25">
      <c r="B394" s="216"/>
      <c r="C394" s="217"/>
      <c r="D394" s="206" t="s">
        <v>153</v>
      </c>
      <c r="E394" s="218" t="s">
        <v>1</v>
      </c>
      <c r="F394" s="219" t="s">
        <v>155</v>
      </c>
      <c r="G394" s="217"/>
      <c r="H394" s="220">
        <v>41.338999999999999</v>
      </c>
      <c r="I394" s="221"/>
      <c r="J394" s="217"/>
      <c r="K394" s="217"/>
      <c r="L394" s="222"/>
      <c r="M394" s="223"/>
      <c r="N394" s="224"/>
      <c r="O394" s="224"/>
      <c r="P394" s="224"/>
      <c r="Q394" s="224"/>
      <c r="R394" s="224"/>
      <c r="S394" s="224"/>
      <c r="T394" s="225"/>
      <c r="AT394" s="226" t="s">
        <v>153</v>
      </c>
      <c r="AU394" s="226" t="s">
        <v>83</v>
      </c>
      <c r="AV394" s="14" t="s">
        <v>150</v>
      </c>
      <c r="AW394" s="14" t="s">
        <v>30</v>
      </c>
      <c r="AX394" s="14" t="s">
        <v>81</v>
      </c>
      <c r="AY394" s="226" t="s">
        <v>143</v>
      </c>
    </row>
    <row r="395" spans="1:65" s="2" customFormat="1" ht="21.75" customHeight="1">
      <c r="A395" s="34"/>
      <c r="B395" s="35"/>
      <c r="C395" s="186" t="s">
        <v>340</v>
      </c>
      <c r="D395" s="186" t="s">
        <v>145</v>
      </c>
      <c r="E395" s="187" t="s">
        <v>517</v>
      </c>
      <c r="F395" s="188" t="s">
        <v>518</v>
      </c>
      <c r="G395" s="189" t="s">
        <v>180</v>
      </c>
      <c r="H395" s="190">
        <v>147.155</v>
      </c>
      <c r="I395" s="191"/>
      <c r="J395" s="192">
        <f>ROUND(I395*H395,2)</f>
        <v>0</v>
      </c>
      <c r="K395" s="188" t="s">
        <v>149</v>
      </c>
      <c r="L395" s="39"/>
      <c r="M395" s="193" t="s">
        <v>1</v>
      </c>
      <c r="N395" s="194" t="s">
        <v>38</v>
      </c>
      <c r="O395" s="71"/>
      <c r="P395" s="195">
        <f>O395*H395</f>
        <v>0</v>
      </c>
      <c r="Q395" s="195">
        <v>0</v>
      </c>
      <c r="R395" s="195">
        <f>Q395*H395</f>
        <v>0</v>
      </c>
      <c r="S395" s="195">
        <v>0</v>
      </c>
      <c r="T395" s="196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150</v>
      </c>
      <c r="AT395" s="197" t="s">
        <v>145</v>
      </c>
      <c r="AU395" s="197" t="s">
        <v>83</v>
      </c>
      <c r="AY395" s="17" t="s">
        <v>143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7" t="s">
        <v>81</v>
      </c>
      <c r="BK395" s="198">
        <f>ROUND(I395*H395,2)</f>
        <v>0</v>
      </c>
      <c r="BL395" s="17" t="s">
        <v>150</v>
      </c>
      <c r="BM395" s="197" t="s">
        <v>519</v>
      </c>
    </row>
    <row r="396" spans="1:65" s="2" customFormat="1" ht="11.25">
      <c r="A396" s="34"/>
      <c r="B396" s="35"/>
      <c r="C396" s="36"/>
      <c r="D396" s="199" t="s">
        <v>151</v>
      </c>
      <c r="E396" s="36"/>
      <c r="F396" s="200" t="s">
        <v>520</v>
      </c>
      <c r="G396" s="36"/>
      <c r="H396" s="36"/>
      <c r="I396" s="201"/>
      <c r="J396" s="36"/>
      <c r="K396" s="36"/>
      <c r="L396" s="39"/>
      <c r="M396" s="202"/>
      <c r="N396" s="203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151</v>
      </c>
      <c r="AU396" s="17" t="s">
        <v>83</v>
      </c>
    </row>
    <row r="397" spans="1:65" s="13" customFormat="1" ht="11.25">
      <c r="B397" s="204"/>
      <c r="C397" s="205"/>
      <c r="D397" s="206" t="s">
        <v>153</v>
      </c>
      <c r="E397" s="207" t="s">
        <v>1</v>
      </c>
      <c r="F397" s="208" t="s">
        <v>521</v>
      </c>
      <c r="G397" s="205"/>
      <c r="H397" s="209">
        <v>166.44900000000001</v>
      </c>
      <c r="I397" s="210"/>
      <c r="J397" s="205"/>
      <c r="K397" s="205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153</v>
      </c>
      <c r="AU397" s="215" t="s">
        <v>83</v>
      </c>
      <c r="AV397" s="13" t="s">
        <v>83</v>
      </c>
      <c r="AW397" s="13" t="s">
        <v>30</v>
      </c>
      <c r="AX397" s="13" t="s">
        <v>73</v>
      </c>
      <c r="AY397" s="215" t="s">
        <v>143</v>
      </c>
    </row>
    <row r="398" spans="1:65" s="13" customFormat="1" ht="11.25">
      <c r="B398" s="204"/>
      <c r="C398" s="205"/>
      <c r="D398" s="206" t="s">
        <v>153</v>
      </c>
      <c r="E398" s="207" t="s">
        <v>1</v>
      </c>
      <c r="F398" s="208" t="s">
        <v>516</v>
      </c>
      <c r="G398" s="205"/>
      <c r="H398" s="209">
        <v>-5.6559999999999997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153</v>
      </c>
      <c r="AU398" s="215" t="s">
        <v>83</v>
      </c>
      <c r="AV398" s="13" t="s">
        <v>83</v>
      </c>
      <c r="AW398" s="13" t="s">
        <v>30</v>
      </c>
      <c r="AX398" s="13" t="s">
        <v>73</v>
      </c>
      <c r="AY398" s="215" t="s">
        <v>143</v>
      </c>
    </row>
    <row r="399" spans="1:65" s="13" customFormat="1" ht="11.25">
      <c r="B399" s="204"/>
      <c r="C399" s="205"/>
      <c r="D399" s="206" t="s">
        <v>153</v>
      </c>
      <c r="E399" s="207" t="s">
        <v>1</v>
      </c>
      <c r="F399" s="208" t="s">
        <v>522</v>
      </c>
      <c r="G399" s="205"/>
      <c r="H399" s="209">
        <v>-4.8479999999999999</v>
      </c>
      <c r="I399" s="210"/>
      <c r="J399" s="205"/>
      <c r="K399" s="205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153</v>
      </c>
      <c r="AU399" s="215" t="s">
        <v>83</v>
      </c>
      <c r="AV399" s="13" t="s">
        <v>83</v>
      </c>
      <c r="AW399" s="13" t="s">
        <v>30</v>
      </c>
      <c r="AX399" s="13" t="s">
        <v>73</v>
      </c>
      <c r="AY399" s="215" t="s">
        <v>143</v>
      </c>
    </row>
    <row r="400" spans="1:65" s="13" customFormat="1" ht="11.25">
      <c r="B400" s="204"/>
      <c r="C400" s="205"/>
      <c r="D400" s="206" t="s">
        <v>153</v>
      </c>
      <c r="E400" s="207" t="s">
        <v>1</v>
      </c>
      <c r="F400" s="208" t="s">
        <v>523</v>
      </c>
      <c r="G400" s="205"/>
      <c r="H400" s="209">
        <v>-5.76</v>
      </c>
      <c r="I400" s="210"/>
      <c r="J400" s="205"/>
      <c r="K400" s="205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153</v>
      </c>
      <c r="AU400" s="215" t="s">
        <v>83</v>
      </c>
      <c r="AV400" s="13" t="s">
        <v>83</v>
      </c>
      <c r="AW400" s="13" t="s">
        <v>30</v>
      </c>
      <c r="AX400" s="13" t="s">
        <v>73</v>
      </c>
      <c r="AY400" s="215" t="s">
        <v>143</v>
      </c>
    </row>
    <row r="401" spans="1:65" s="13" customFormat="1" ht="11.25">
      <c r="B401" s="204"/>
      <c r="C401" s="205"/>
      <c r="D401" s="206" t="s">
        <v>153</v>
      </c>
      <c r="E401" s="207" t="s">
        <v>1</v>
      </c>
      <c r="F401" s="208" t="s">
        <v>524</v>
      </c>
      <c r="G401" s="205"/>
      <c r="H401" s="209">
        <v>-3.03</v>
      </c>
      <c r="I401" s="210"/>
      <c r="J401" s="205"/>
      <c r="K401" s="205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153</v>
      </c>
      <c r="AU401" s="215" t="s">
        <v>83</v>
      </c>
      <c r="AV401" s="13" t="s">
        <v>83</v>
      </c>
      <c r="AW401" s="13" t="s">
        <v>30</v>
      </c>
      <c r="AX401" s="13" t="s">
        <v>73</v>
      </c>
      <c r="AY401" s="215" t="s">
        <v>143</v>
      </c>
    </row>
    <row r="402" spans="1:65" s="14" customFormat="1" ht="11.25">
      <c r="B402" s="216"/>
      <c r="C402" s="217"/>
      <c r="D402" s="206" t="s">
        <v>153</v>
      </c>
      <c r="E402" s="218" t="s">
        <v>1</v>
      </c>
      <c r="F402" s="219" t="s">
        <v>155</v>
      </c>
      <c r="G402" s="217"/>
      <c r="H402" s="220">
        <v>147.155</v>
      </c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AT402" s="226" t="s">
        <v>153</v>
      </c>
      <c r="AU402" s="226" t="s">
        <v>83</v>
      </c>
      <c r="AV402" s="14" t="s">
        <v>150</v>
      </c>
      <c r="AW402" s="14" t="s">
        <v>30</v>
      </c>
      <c r="AX402" s="14" t="s">
        <v>81</v>
      </c>
      <c r="AY402" s="226" t="s">
        <v>143</v>
      </c>
    </row>
    <row r="403" spans="1:65" s="2" customFormat="1" ht="24.2" customHeight="1">
      <c r="A403" s="34"/>
      <c r="B403" s="35"/>
      <c r="C403" s="186" t="s">
        <v>525</v>
      </c>
      <c r="D403" s="186" t="s">
        <v>145</v>
      </c>
      <c r="E403" s="187" t="s">
        <v>526</v>
      </c>
      <c r="F403" s="188" t="s">
        <v>527</v>
      </c>
      <c r="G403" s="189" t="s">
        <v>148</v>
      </c>
      <c r="H403" s="190">
        <v>1.9219999999999999</v>
      </c>
      <c r="I403" s="191"/>
      <c r="J403" s="192">
        <f>ROUND(I403*H403,2)</f>
        <v>0</v>
      </c>
      <c r="K403" s="188" t="s">
        <v>149</v>
      </c>
      <c r="L403" s="39"/>
      <c r="M403" s="193" t="s">
        <v>1</v>
      </c>
      <c r="N403" s="194" t="s">
        <v>38</v>
      </c>
      <c r="O403" s="71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150</v>
      </c>
      <c r="AT403" s="197" t="s">
        <v>145</v>
      </c>
      <c r="AU403" s="197" t="s">
        <v>83</v>
      </c>
      <c r="AY403" s="17" t="s">
        <v>143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17" t="s">
        <v>81</v>
      </c>
      <c r="BK403" s="198">
        <f>ROUND(I403*H403,2)</f>
        <v>0</v>
      </c>
      <c r="BL403" s="17" t="s">
        <v>150</v>
      </c>
      <c r="BM403" s="197" t="s">
        <v>528</v>
      </c>
    </row>
    <row r="404" spans="1:65" s="2" customFormat="1" ht="11.25">
      <c r="A404" s="34"/>
      <c r="B404" s="35"/>
      <c r="C404" s="36"/>
      <c r="D404" s="199" t="s">
        <v>151</v>
      </c>
      <c r="E404" s="36"/>
      <c r="F404" s="200" t="s">
        <v>529</v>
      </c>
      <c r="G404" s="36"/>
      <c r="H404" s="36"/>
      <c r="I404" s="201"/>
      <c r="J404" s="36"/>
      <c r="K404" s="36"/>
      <c r="L404" s="39"/>
      <c r="M404" s="202"/>
      <c r="N404" s="203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151</v>
      </c>
      <c r="AU404" s="17" t="s">
        <v>83</v>
      </c>
    </row>
    <row r="405" spans="1:65" s="13" customFormat="1" ht="11.25">
      <c r="B405" s="204"/>
      <c r="C405" s="205"/>
      <c r="D405" s="206" t="s">
        <v>153</v>
      </c>
      <c r="E405" s="207" t="s">
        <v>1</v>
      </c>
      <c r="F405" s="208" t="s">
        <v>530</v>
      </c>
      <c r="G405" s="205"/>
      <c r="H405" s="209">
        <v>1.9219999999999999</v>
      </c>
      <c r="I405" s="210"/>
      <c r="J405" s="205"/>
      <c r="K405" s="205"/>
      <c r="L405" s="211"/>
      <c r="M405" s="212"/>
      <c r="N405" s="213"/>
      <c r="O405" s="213"/>
      <c r="P405" s="213"/>
      <c r="Q405" s="213"/>
      <c r="R405" s="213"/>
      <c r="S405" s="213"/>
      <c r="T405" s="214"/>
      <c r="AT405" s="215" t="s">
        <v>153</v>
      </c>
      <c r="AU405" s="215" t="s">
        <v>83</v>
      </c>
      <c r="AV405" s="13" t="s">
        <v>83</v>
      </c>
      <c r="AW405" s="13" t="s">
        <v>30</v>
      </c>
      <c r="AX405" s="13" t="s">
        <v>73</v>
      </c>
      <c r="AY405" s="215" t="s">
        <v>143</v>
      </c>
    </row>
    <row r="406" spans="1:65" s="14" customFormat="1" ht="11.25">
      <c r="B406" s="216"/>
      <c r="C406" s="217"/>
      <c r="D406" s="206" t="s">
        <v>153</v>
      </c>
      <c r="E406" s="218" t="s">
        <v>1</v>
      </c>
      <c r="F406" s="219" t="s">
        <v>155</v>
      </c>
      <c r="G406" s="217"/>
      <c r="H406" s="220">
        <v>1.9219999999999999</v>
      </c>
      <c r="I406" s="221"/>
      <c r="J406" s="217"/>
      <c r="K406" s="217"/>
      <c r="L406" s="222"/>
      <c r="M406" s="223"/>
      <c r="N406" s="224"/>
      <c r="O406" s="224"/>
      <c r="P406" s="224"/>
      <c r="Q406" s="224"/>
      <c r="R406" s="224"/>
      <c r="S406" s="224"/>
      <c r="T406" s="225"/>
      <c r="AT406" s="226" t="s">
        <v>153</v>
      </c>
      <c r="AU406" s="226" t="s">
        <v>83</v>
      </c>
      <c r="AV406" s="14" t="s">
        <v>150</v>
      </c>
      <c r="AW406" s="14" t="s">
        <v>30</v>
      </c>
      <c r="AX406" s="14" t="s">
        <v>81</v>
      </c>
      <c r="AY406" s="226" t="s">
        <v>143</v>
      </c>
    </row>
    <row r="407" spans="1:65" s="2" customFormat="1" ht="24.2" customHeight="1">
      <c r="A407" s="34"/>
      <c r="B407" s="35"/>
      <c r="C407" s="186" t="s">
        <v>345</v>
      </c>
      <c r="D407" s="186" t="s">
        <v>145</v>
      </c>
      <c r="E407" s="187" t="s">
        <v>531</v>
      </c>
      <c r="F407" s="188" t="s">
        <v>532</v>
      </c>
      <c r="G407" s="189" t="s">
        <v>180</v>
      </c>
      <c r="H407" s="190">
        <v>8.2799999999999994</v>
      </c>
      <c r="I407" s="191"/>
      <c r="J407" s="192">
        <f>ROUND(I407*H407,2)</f>
        <v>0</v>
      </c>
      <c r="K407" s="188" t="s">
        <v>149</v>
      </c>
      <c r="L407" s="39"/>
      <c r="M407" s="193" t="s">
        <v>1</v>
      </c>
      <c r="N407" s="194" t="s">
        <v>38</v>
      </c>
      <c r="O407" s="71"/>
      <c r="P407" s="195">
        <f>O407*H407</f>
        <v>0</v>
      </c>
      <c r="Q407" s="195">
        <v>0</v>
      </c>
      <c r="R407" s="195">
        <f>Q407*H407</f>
        <v>0</v>
      </c>
      <c r="S407" s="195">
        <v>0</v>
      </c>
      <c r="T407" s="196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7" t="s">
        <v>150</v>
      </c>
      <c r="AT407" s="197" t="s">
        <v>145</v>
      </c>
      <c r="AU407" s="197" t="s">
        <v>83</v>
      </c>
      <c r="AY407" s="17" t="s">
        <v>143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7" t="s">
        <v>81</v>
      </c>
      <c r="BK407" s="198">
        <f>ROUND(I407*H407,2)</f>
        <v>0</v>
      </c>
      <c r="BL407" s="17" t="s">
        <v>150</v>
      </c>
      <c r="BM407" s="197" t="s">
        <v>533</v>
      </c>
    </row>
    <row r="408" spans="1:65" s="2" customFormat="1" ht="11.25">
      <c r="A408" s="34"/>
      <c r="B408" s="35"/>
      <c r="C408" s="36"/>
      <c r="D408" s="199" t="s">
        <v>151</v>
      </c>
      <c r="E408" s="36"/>
      <c r="F408" s="200" t="s">
        <v>534</v>
      </c>
      <c r="G408" s="36"/>
      <c r="H408" s="36"/>
      <c r="I408" s="201"/>
      <c r="J408" s="36"/>
      <c r="K408" s="36"/>
      <c r="L408" s="39"/>
      <c r="M408" s="202"/>
      <c r="N408" s="203"/>
      <c r="O408" s="71"/>
      <c r="P408" s="71"/>
      <c r="Q408" s="71"/>
      <c r="R408" s="71"/>
      <c r="S408" s="71"/>
      <c r="T408" s="72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151</v>
      </c>
      <c r="AU408" s="17" t="s">
        <v>83</v>
      </c>
    </row>
    <row r="409" spans="1:65" s="13" customFormat="1" ht="11.25">
      <c r="B409" s="204"/>
      <c r="C409" s="205"/>
      <c r="D409" s="206" t="s">
        <v>153</v>
      </c>
      <c r="E409" s="207" t="s">
        <v>1</v>
      </c>
      <c r="F409" s="208" t="s">
        <v>535</v>
      </c>
      <c r="G409" s="205"/>
      <c r="H409" s="209">
        <v>1.44</v>
      </c>
      <c r="I409" s="210"/>
      <c r="J409" s="205"/>
      <c r="K409" s="205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153</v>
      </c>
      <c r="AU409" s="215" t="s">
        <v>83</v>
      </c>
      <c r="AV409" s="13" t="s">
        <v>83</v>
      </c>
      <c r="AW409" s="13" t="s">
        <v>30</v>
      </c>
      <c r="AX409" s="13" t="s">
        <v>73</v>
      </c>
      <c r="AY409" s="215" t="s">
        <v>143</v>
      </c>
    </row>
    <row r="410" spans="1:65" s="13" customFormat="1" ht="11.25">
      <c r="B410" s="204"/>
      <c r="C410" s="205"/>
      <c r="D410" s="206" t="s">
        <v>153</v>
      </c>
      <c r="E410" s="207" t="s">
        <v>1</v>
      </c>
      <c r="F410" s="208" t="s">
        <v>201</v>
      </c>
      <c r="G410" s="205"/>
      <c r="H410" s="209">
        <v>1.08</v>
      </c>
      <c r="I410" s="210"/>
      <c r="J410" s="205"/>
      <c r="K410" s="205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153</v>
      </c>
      <c r="AU410" s="215" t="s">
        <v>83</v>
      </c>
      <c r="AV410" s="13" t="s">
        <v>83</v>
      </c>
      <c r="AW410" s="13" t="s">
        <v>30</v>
      </c>
      <c r="AX410" s="13" t="s">
        <v>73</v>
      </c>
      <c r="AY410" s="215" t="s">
        <v>143</v>
      </c>
    </row>
    <row r="411" spans="1:65" s="13" customFormat="1" ht="11.25">
      <c r="B411" s="204"/>
      <c r="C411" s="205"/>
      <c r="D411" s="206" t="s">
        <v>153</v>
      </c>
      <c r="E411" s="207" t="s">
        <v>1</v>
      </c>
      <c r="F411" s="208" t="s">
        <v>536</v>
      </c>
      <c r="G411" s="205"/>
      <c r="H411" s="209">
        <v>5.76</v>
      </c>
      <c r="I411" s="210"/>
      <c r="J411" s="205"/>
      <c r="K411" s="205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153</v>
      </c>
      <c r="AU411" s="215" t="s">
        <v>83</v>
      </c>
      <c r="AV411" s="13" t="s">
        <v>83</v>
      </c>
      <c r="AW411" s="13" t="s">
        <v>30</v>
      </c>
      <c r="AX411" s="13" t="s">
        <v>73</v>
      </c>
      <c r="AY411" s="215" t="s">
        <v>143</v>
      </c>
    </row>
    <row r="412" spans="1:65" s="14" customFormat="1" ht="11.25">
      <c r="B412" s="216"/>
      <c r="C412" s="217"/>
      <c r="D412" s="206" t="s">
        <v>153</v>
      </c>
      <c r="E412" s="218" t="s">
        <v>1</v>
      </c>
      <c r="F412" s="219" t="s">
        <v>155</v>
      </c>
      <c r="G412" s="217"/>
      <c r="H412" s="220">
        <v>8.2799999999999994</v>
      </c>
      <c r="I412" s="221"/>
      <c r="J412" s="217"/>
      <c r="K412" s="217"/>
      <c r="L412" s="222"/>
      <c r="M412" s="223"/>
      <c r="N412" s="224"/>
      <c r="O412" s="224"/>
      <c r="P412" s="224"/>
      <c r="Q412" s="224"/>
      <c r="R412" s="224"/>
      <c r="S412" s="224"/>
      <c r="T412" s="225"/>
      <c r="AT412" s="226" t="s">
        <v>153</v>
      </c>
      <c r="AU412" s="226" t="s">
        <v>83</v>
      </c>
      <c r="AV412" s="14" t="s">
        <v>150</v>
      </c>
      <c r="AW412" s="14" t="s">
        <v>30</v>
      </c>
      <c r="AX412" s="14" t="s">
        <v>81</v>
      </c>
      <c r="AY412" s="226" t="s">
        <v>143</v>
      </c>
    </row>
    <row r="413" spans="1:65" s="2" customFormat="1" ht="24.2" customHeight="1">
      <c r="A413" s="34"/>
      <c r="B413" s="35"/>
      <c r="C413" s="186" t="s">
        <v>537</v>
      </c>
      <c r="D413" s="186" t="s">
        <v>145</v>
      </c>
      <c r="E413" s="187" t="s">
        <v>538</v>
      </c>
      <c r="F413" s="188" t="s">
        <v>539</v>
      </c>
      <c r="G413" s="189" t="s">
        <v>180</v>
      </c>
      <c r="H413" s="190">
        <v>56.16</v>
      </c>
      <c r="I413" s="191"/>
      <c r="J413" s="192">
        <f>ROUND(I413*H413,2)</f>
        <v>0</v>
      </c>
      <c r="K413" s="188" t="s">
        <v>149</v>
      </c>
      <c r="L413" s="39"/>
      <c r="M413" s="193" t="s">
        <v>1</v>
      </c>
      <c r="N413" s="194" t="s">
        <v>38</v>
      </c>
      <c r="O413" s="71"/>
      <c r="P413" s="195">
        <f>O413*H413</f>
        <v>0</v>
      </c>
      <c r="Q413" s="195">
        <v>0</v>
      </c>
      <c r="R413" s="195">
        <f>Q413*H413</f>
        <v>0</v>
      </c>
      <c r="S413" s="195">
        <v>0</v>
      </c>
      <c r="T413" s="196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150</v>
      </c>
      <c r="AT413" s="197" t="s">
        <v>145</v>
      </c>
      <c r="AU413" s="197" t="s">
        <v>83</v>
      </c>
      <c r="AY413" s="17" t="s">
        <v>143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7" t="s">
        <v>81</v>
      </c>
      <c r="BK413" s="198">
        <f>ROUND(I413*H413,2)</f>
        <v>0</v>
      </c>
      <c r="BL413" s="17" t="s">
        <v>150</v>
      </c>
      <c r="BM413" s="197" t="s">
        <v>540</v>
      </c>
    </row>
    <row r="414" spans="1:65" s="2" customFormat="1" ht="11.25">
      <c r="A414" s="34"/>
      <c r="B414" s="35"/>
      <c r="C414" s="36"/>
      <c r="D414" s="199" t="s">
        <v>151</v>
      </c>
      <c r="E414" s="36"/>
      <c r="F414" s="200" t="s">
        <v>541</v>
      </c>
      <c r="G414" s="36"/>
      <c r="H414" s="36"/>
      <c r="I414" s="201"/>
      <c r="J414" s="36"/>
      <c r="K414" s="36"/>
      <c r="L414" s="39"/>
      <c r="M414" s="202"/>
      <c r="N414" s="203"/>
      <c r="O414" s="71"/>
      <c r="P414" s="71"/>
      <c r="Q414" s="71"/>
      <c r="R414" s="71"/>
      <c r="S414" s="71"/>
      <c r="T414" s="72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151</v>
      </c>
      <c r="AU414" s="17" t="s">
        <v>83</v>
      </c>
    </row>
    <row r="415" spans="1:65" s="13" customFormat="1" ht="11.25">
      <c r="B415" s="204"/>
      <c r="C415" s="205"/>
      <c r="D415" s="206" t="s">
        <v>153</v>
      </c>
      <c r="E415" s="207" t="s">
        <v>1</v>
      </c>
      <c r="F415" s="208" t="s">
        <v>542</v>
      </c>
      <c r="G415" s="205"/>
      <c r="H415" s="209">
        <v>56.16</v>
      </c>
      <c r="I415" s="210"/>
      <c r="J415" s="205"/>
      <c r="K415" s="205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153</v>
      </c>
      <c r="AU415" s="215" t="s">
        <v>83</v>
      </c>
      <c r="AV415" s="13" t="s">
        <v>83</v>
      </c>
      <c r="AW415" s="13" t="s">
        <v>30</v>
      </c>
      <c r="AX415" s="13" t="s">
        <v>73</v>
      </c>
      <c r="AY415" s="215" t="s">
        <v>143</v>
      </c>
    </row>
    <row r="416" spans="1:65" s="14" customFormat="1" ht="11.25">
      <c r="B416" s="216"/>
      <c r="C416" s="217"/>
      <c r="D416" s="206" t="s">
        <v>153</v>
      </c>
      <c r="E416" s="218" t="s">
        <v>1</v>
      </c>
      <c r="F416" s="219" t="s">
        <v>155</v>
      </c>
      <c r="G416" s="217"/>
      <c r="H416" s="220">
        <v>56.16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AT416" s="226" t="s">
        <v>153</v>
      </c>
      <c r="AU416" s="226" t="s">
        <v>83</v>
      </c>
      <c r="AV416" s="14" t="s">
        <v>150</v>
      </c>
      <c r="AW416" s="14" t="s">
        <v>30</v>
      </c>
      <c r="AX416" s="14" t="s">
        <v>81</v>
      </c>
      <c r="AY416" s="226" t="s">
        <v>143</v>
      </c>
    </row>
    <row r="417" spans="1:65" s="2" customFormat="1" ht="21.75" customHeight="1">
      <c r="A417" s="34"/>
      <c r="B417" s="35"/>
      <c r="C417" s="186" t="s">
        <v>350</v>
      </c>
      <c r="D417" s="186" t="s">
        <v>145</v>
      </c>
      <c r="E417" s="187" t="s">
        <v>543</v>
      </c>
      <c r="F417" s="188" t="s">
        <v>544</v>
      </c>
      <c r="G417" s="189" t="s">
        <v>180</v>
      </c>
      <c r="H417" s="190">
        <v>16.16</v>
      </c>
      <c r="I417" s="191"/>
      <c r="J417" s="192">
        <f>ROUND(I417*H417,2)</f>
        <v>0</v>
      </c>
      <c r="K417" s="188" t="s">
        <v>149</v>
      </c>
      <c r="L417" s="39"/>
      <c r="M417" s="193" t="s">
        <v>1</v>
      </c>
      <c r="N417" s="194" t="s">
        <v>38</v>
      </c>
      <c r="O417" s="71"/>
      <c r="P417" s="195">
        <f>O417*H417</f>
        <v>0</v>
      </c>
      <c r="Q417" s="195">
        <v>0</v>
      </c>
      <c r="R417" s="195">
        <f>Q417*H417</f>
        <v>0</v>
      </c>
      <c r="S417" s="195">
        <v>0</v>
      </c>
      <c r="T417" s="19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7" t="s">
        <v>150</v>
      </c>
      <c r="AT417" s="197" t="s">
        <v>145</v>
      </c>
      <c r="AU417" s="197" t="s">
        <v>83</v>
      </c>
      <c r="AY417" s="17" t="s">
        <v>143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7" t="s">
        <v>81</v>
      </c>
      <c r="BK417" s="198">
        <f>ROUND(I417*H417,2)</f>
        <v>0</v>
      </c>
      <c r="BL417" s="17" t="s">
        <v>150</v>
      </c>
      <c r="BM417" s="197" t="s">
        <v>545</v>
      </c>
    </row>
    <row r="418" spans="1:65" s="2" customFormat="1" ht="11.25">
      <c r="A418" s="34"/>
      <c r="B418" s="35"/>
      <c r="C418" s="36"/>
      <c r="D418" s="199" t="s">
        <v>151</v>
      </c>
      <c r="E418" s="36"/>
      <c r="F418" s="200" t="s">
        <v>546</v>
      </c>
      <c r="G418" s="36"/>
      <c r="H418" s="36"/>
      <c r="I418" s="201"/>
      <c r="J418" s="36"/>
      <c r="K418" s="36"/>
      <c r="L418" s="39"/>
      <c r="M418" s="202"/>
      <c r="N418" s="203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151</v>
      </c>
      <c r="AU418" s="17" t="s">
        <v>83</v>
      </c>
    </row>
    <row r="419" spans="1:65" s="13" customFormat="1" ht="11.25">
      <c r="B419" s="204"/>
      <c r="C419" s="205"/>
      <c r="D419" s="206" t="s">
        <v>153</v>
      </c>
      <c r="E419" s="207" t="s">
        <v>1</v>
      </c>
      <c r="F419" s="208" t="s">
        <v>547</v>
      </c>
      <c r="G419" s="205"/>
      <c r="H419" s="209">
        <v>11.311999999999999</v>
      </c>
      <c r="I419" s="210"/>
      <c r="J419" s="205"/>
      <c r="K419" s="205"/>
      <c r="L419" s="211"/>
      <c r="M419" s="212"/>
      <c r="N419" s="213"/>
      <c r="O419" s="213"/>
      <c r="P419" s="213"/>
      <c r="Q419" s="213"/>
      <c r="R419" s="213"/>
      <c r="S419" s="213"/>
      <c r="T419" s="214"/>
      <c r="AT419" s="215" t="s">
        <v>153</v>
      </c>
      <c r="AU419" s="215" t="s">
        <v>83</v>
      </c>
      <c r="AV419" s="13" t="s">
        <v>83</v>
      </c>
      <c r="AW419" s="13" t="s">
        <v>30</v>
      </c>
      <c r="AX419" s="13" t="s">
        <v>73</v>
      </c>
      <c r="AY419" s="215" t="s">
        <v>143</v>
      </c>
    </row>
    <row r="420" spans="1:65" s="13" customFormat="1" ht="11.25">
      <c r="B420" s="204"/>
      <c r="C420" s="205"/>
      <c r="D420" s="206" t="s">
        <v>153</v>
      </c>
      <c r="E420" s="207" t="s">
        <v>1</v>
      </c>
      <c r="F420" s="208" t="s">
        <v>548</v>
      </c>
      <c r="G420" s="205"/>
      <c r="H420" s="209">
        <v>4.8479999999999999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153</v>
      </c>
      <c r="AU420" s="215" t="s">
        <v>83</v>
      </c>
      <c r="AV420" s="13" t="s">
        <v>83</v>
      </c>
      <c r="AW420" s="13" t="s">
        <v>30</v>
      </c>
      <c r="AX420" s="13" t="s">
        <v>73</v>
      </c>
      <c r="AY420" s="215" t="s">
        <v>143</v>
      </c>
    </row>
    <row r="421" spans="1:65" s="14" customFormat="1" ht="11.25">
      <c r="B421" s="216"/>
      <c r="C421" s="217"/>
      <c r="D421" s="206" t="s">
        <v>153</v>
      </c>
      <c r="E421" s="218" t="s">
        <v>1</v>
      </c>
      <c r="F421" s="219" t="s">
        <v>155</v>
      </c>
      <c r="G421" s="217"/>
      <c r="H421" s="220">
        <v>16.16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153</v>
      </c>
      <c r="AU421" s="226" t="s">
        <v>83</v>
      </c>
      <c r="AV421" s="14" t="s">
        <v>150</v>
      </c>
      <c r="AW421" s="14" t="s">
        <v>30</v>
      </c>
      <c r="AX421" s="14" t="s">
        <v>81</v>
      </c>
      <c r="AY421" s="226" t="s">
        <v>143</v>
      </c>
    </row>
    <row r="422" spans="1:65" s="2" customFormat="1" ht="21.75" customHeight="1">
      <c r="A422" s="34"/>
      <c r="B422" s="35"/>
      <c r="C422" s="186" t="s">
        <v>549</v>
      </c>
      <c r="D422" s="186" t="s">
        <v>145</v>
      </c>
      <c r="E422" s="187" t="s">
        <v>550</v>
      </c>
      <c r="F422" s="188" t="s">
        <v>551</v>
      </c>
      <c r="G422" s="189" t="s">
        <v>180</v>
      </c>
      <c r="H422" s="190">
        <v>24.442</v>
      </c>
      <c r="I422" s="191"/>
      <c r="J422" s="192">
        <f>ROUND(I422*H422,2)</f>
        <v>0</v>
      </c>
      <c r="K422" s="188" t="s">
        <v>149</v>
      </c>
      <c r="L422" s="39"/>
      <c r="M422" s="193" t="s">
        <v>1</v>
      </c>
      <c r="N422" s="194" t="s">
        <v>38</v>
      </c>
      <c r="O422" s="71"/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150</v>
      </c>
      <c r="AT422" s="197" t="s">
        <v>145</v>
      </c>
      <c r="AU422" s="197" t="s">
        <v>83</v>
      </c>
      <c r="AY422" s="17" t="s">
        <v>143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7" t="s">
        <v>81</v>
      </c>
      <c r="BK422" s="198">
        <f>ROUND(I422*H422,2)</f>
        <v>0</v>
      </c>
      <c r="BL422" s="17" t="s">
        <v>150</v>
      </c>
      <c r="BM422" s="197" t="s">
        <v>552</v>
      </c>
    </row>
    <row r="423" spans="1:65" s="2" customFormat="1" ht="11.25">
      <c r="A423" s="34"/>
      <c r="B423" s="35"/>
      <c r="C423" s="36"/>
      <c r="D423" s="199" t="s">
        <v>151</v>
      </c>
      <c r="E423" s="36"/>
      <c r="F423" s="200" t="s">
        <v>553</v>
      </c>
      <c r="G423" s="36"/>
      <c r="H423" s="36"/>
      <c r="I423" s="201"/>
      <c r="J423" s="36"/>
      <c r="K423" s="36"/>
      <c r="L423" s="39"/>
      <c r="M423" s="202"/>
      <c r="N423" s="203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151</v>
      </c>
      <c r="AU423" s="17" t="s">
        <v>83</v>
      </c>
    </row>
    <row r="424" spans="1:65" s="13" customFormat="1" ht="11.25">
      <c r="B424" s="204"/>
      <c r="C424" s="205"/>
      <c r="D424" s="206" t="s">
        <v>153</v>
      </c>
      <c r="E424" s="207" t="s">
        <v>1</v>
      </c>
      <c r="F424" s="208" t="s">
        <v>554</v>
      </c>
      <c r="G424" s="205"/>
      <c r="H424" s="209">
        <v>12.12</v>
      </c>
      <c r="I424" s="210"/>
      <c r="J424" s="205"/>
      <c r="K424" s="205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153</v>
      </c>
      <c r="AU424" s="215" t="s">
        <v>83</v>
      </c>
      <c r="AV424" s="13" t="s">
        <v>83</v>
      </c>
      <c r="AW424" s="13" t="s">
        <v>30</v>
      </c>
      <c r="AX424" s="13" t="s">
        <v>73</v>
      </c>
      <c r="AY424" s="215" t="s">
        <v>143</v>
      </c>
    </row>
    <row r="425" spans="1:65" s="13" customFormat="1" ht="11.25">
      <c r="B425" s="204"/>
      <c r="C425" s="205"/>
      <c r="D425" s="206" t="s">
        <v>153</v>
      </c>
      <c r="E425" s="207" t="s">
        <v>1</v>
      </c>
      <c r="F425" s="208" t="s">
        <v>555</v>
      </c>
      <c r="G425" s="205"/>
      <c r="H425" s="209">
        <v>2.222</v>
      </c>
      <c r="I425" s="210"/>
      <c r="J425" s="205"/>
      <c r="K425" s="205"/>
      <c r="L425" s="211"/>
      <c r="M425" s="212"/>
      <c r="N425" s="213"/>
      <c r="O425" s="213"/>
      <c r="P425" s="213"/>
      <c r="Q425" s="213"/>
      <c r="R425" s="213"/>
      <c r="S425" s="213"/>
      <c r="T425" s="214"/>
      <c r="AT425" s="215" t="s">
        <v>153</v>
      </c>
      <c r="AU425" s="215" t="s">
        <v>83</v>
      </c>
      <c r="AV425" s="13" t="s">
        <v>83</v>
      </c>
      <c r="AW425" s="13" t="s">
        <v>30</v>
      </c>
      <c r="AX425" s="13" t="s">
        <v>73</v>
      </c>
      <c r="AY425" s="215" t="s">
        <v>143</v>
      </c>
    </row>
    <row r="426" spans="1:65" s="13" customFormat="1" ht="11.25">
      <c r="B426" s="204"/>
      <c r="C426" s="205"/>
      <c r="D426" s="206" t="s">
        <v>153</v>
      </c>
      <c r="E426" s="207" t="s">
        <v>1</v>
      </c>
      <c r="F426" s="208" t="s">
        <v>556</v>
      </c>
      <c r="G426" s="205"/>
      <c r="H426" s="209">
        <v>10.1</v>
      </c>
      <c r="I426" s="210"/>
      <c r="J426" s="205"/>
      <c r="K426" s="205"/>
      <c r="L426" s="211"/>
      <c r="M426" s="212"/>
      <c r="N426" s="213"/>
      <c r="O426" s="213"/>
      <c r="P426" s="213"/>
      <c r="Q426" s="213"/>
      <c r="R426" s="213"/>
      <c r="S426" s="213"/>
      <c r="T426" s="214"/>
      <c r="AT426" s="215" t="s">
        <v>153</v>
      </c>
      <c r="AU426" s="215" t="s">
        <v>83</v>
      </c>
      <c r="AV426" s="13" t="s">
        <v>83</v>
      </c>
      <c r="AW426" s="13" t="s">
        <v>30</v>
      </c>
      <c r="AX426" s="13" t="s">
        <v>73</v>
      </c>
      <c r="AY426" s="215" t="s">
        <v>143</v>
      </c>
    </row>
    <row r="427" spans="1:65" s="14" customFormat="1" ht="11.25">
      <c r="B427" s="216"/>
      <c r="C427" s="217"/>
      <c r="D427" s="206" t="s">
        <v>153</v>
      </c>
      <c r="E427" s="218" t="s">
        <v>1</v>
      </c>
      <c r="F427" s="219" t="s">
        <v>155</v>
      </c>
      <c r="G427" s="217"/>
      <c r="H427" s="220">
        <v>24.442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153</v>
      </c>
      <c r="AU427" s="226" t="s">
        <v>83</v>
      </c>
      <c r="AV427" s="14" t="s">
        <v>150</v>
      </c>
      <c r="AW427" s="14" t="s">
        <v>30</v>
      </c>
      <c r="AX427" s="14" t="s">
        <v>81</v>
      </c>
      <c r="AY427" s="226" t="s">
        <v>143</v>
      </c>
    </row>
    <row r="428" spans="1:65" s="2" customFormat="1" ht="16.5" customHeight="1">
      <c r="A428" s="34"/>
      <c r="B428" s="35"/>
      <c r="C428" s="186" t="s">
        <v>358</v>
      </c>
      <c r="D428" s="186" t="s">
        <v>145</v>
      </c>
      <c r="E428" s="187" t="s">
        <v>557</v>
      </c>
      <c r="F428" s="188" t="s">
        <v>558</v>
      </c>
      <c r="G428" s="189" t="s">
        <v>180</v>
      </c>
      <c r="H428" s="190">
        <v>8.5310000000000006</v>
      </c>
      <c r="I428" s="191"/>
      <c r="J428" s="192">
        <f>ROUND(I428*H428,2)</f>
        <v>0</v>
      </c>
      <c r="K428" s="188" t="s">
        <v>149</v>
      </c>
      <c r="L428" s="39"/>
      <c r="M428" s="193" t="s">
        <v>1</v>
      </c>
      <c r="N428" s="194" t="s">
        <v>38</v>
      </c>
      <c r="O428" s="71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150</v>
      </c>
      <c r="AT428" s="197" t="s">
        <v>145</v>
      </c>
      <c r="AU428" s="197" t="s">
        <v>83</v>
      </c>
      <c r="AY428" s="17" t="s">
        <v>143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7" t="s">
        <v>81</v>
      </c>
      <c r="BK428" s="198">
        <f>ROUND(I428*H428,2)</f>
        <v>0</v>
      </c>
      <c r="BL428" s="17" t="s">
        <v>150</v>
      </c>
      <c r="BM428" s="197" t="s">
        <v>559</v>
      </c>
    </row>
    <row r="429" spans="1:65" s="2" customFormat="1" ht="11.25">
      <c r="A429" s="34"/>
      <c r="B429" s="35"/>
      <c r="C429" s="36"/>
      <c r="D429" s="199" t="s">
        <v>151</v>
      </c>
      <c r="E429" s="36"/>
      <c r="F429" s="200" t="s">
        <v>560</v>
      </c>
      <c r="G429" s="36"/>
      <c r="H429" s="36"/>
      <c r="I429" s="201"/>
      <c r="J429" s="36"/>
      <c r="K429" s="36"/>
      <c r="L429" s="39"/>
      <c r="M429" s="202"/>
      <c r="N429" s="203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151</v>
      </c>
      <c r="AU429" s="17" t="s">
        <v>83</v>
      </c>
    </row>
    <row r="430" spans="1:65" s="13" customFormat="1" ht="11.25">
      <c r="B430" s="204"/>
      <c r="C430" s="205"/>
      <c r="D430" s="206" t="s">
        <v>153</v>
      </c>
      <c r="E430" s="207" t="s">
        <v>1</v>
      </c>
      <c r="F430" s="208" t="s">
        <v>561</v>
      </c>
      <c r="G430" s="205"/>
      <c r="H430" s="209">
        <v>8.5310000000000006</v>
      </c>
      <c r="I430" s="210"/>
      <c r="J430" s="205"/>
      <c r="K430" s="205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153</v>
      </c>
      <c r="AU430" s="215" t="s">
        <v>83</v>
      </c>
      <c r="AV430" s="13" t="s">
        <v>83</v>
      </c>
      <c r="AW430" s="13" t="s">
        <v>30</v>
      </c>
      <c r="AX430" s="13" t="s">
        <v>73</v>
      </c>
      <c r="AY430" s="215" t="s">
        <v>143</v>
      </c>
    </row>
    <row r="431" spans="1:65" s="14" customFormat="1" ht="11.25">
      <c r="B431" s="216"/>
      <c r="C431" s="217"/>
      <c r="D431" s="206" t="s">
        <v>153</v>
      </c>
      <c r="E431" s="218" t="s">
        <v>1</v>
      </c>
      <c r="F431" s="219" t="s">
        <v>155</v>
      </c>
      <c r="G431" s="217"/>
      <c r="H431" s="220">
        <v>8.5310000000000006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153</v>
      </c>
      <c r="AU431" s="226" t="s">
        <v>83</v>
      </c>
      <c r="AV431" s="14" t="s">
        <v>150</v>
      </c>
      <c r="AW431" s="14" t="s">
        <v>30</v>
      </c>
      <c r="AX431" s="14" t="s">
        <v>81</v>
      </c>
      <c r="AY431" s="226" t="s">
        <v>143</v>
      </c>
    </row>
    <row r="432" spans="1:65" s="2" customFormat="1" ht="24.2" customHeight="1">
      <c r="A432" s="34"/>
      <c r="B432" s="35"/>
      <c r="C432" s="186" t="s">
        <v>562</v>
      </c>
      <c r="D432" s="186" t="s">
        <v>145</v>
      </c>
      <c r="E432" s="187" t="s">
        <v>563</v>
      </c>
      <c r="F432" s="188" t="s">
        <v>564</v>
      </c>
      <c r="G432" s="189" t="s">
        <v>148</v>
      </c>
      <c r="H432" s="190">
        <v>0.752</v>
      </c>
      <c r="I432" s="191"/>
      <c r="J432" s="192">
        <f>ROUND(I432*H432,2)</f>
        <v>0</v>
      </c>
      <c r="K432" s="188" t="s">
        <v>149</v>
      </c>
      <c r="L432" s="39"/>
      <c r="M432" s="193" t="s">
        <v>1</v>
      </c>
      <c r="N432" s="194" t="s">
        <v>38</v>
      </c>
      <c r="O432" s="71"/>
      <c r="P432" s="195">
        <f>O432*H432</f>
        <v>0</v>
      </c>
      <c r="Q432" s="195">
        <v>0</v>
      </c>
      <c r="R432" s="195">
        <f>Q432*H432</f>
        <v>0</v>
      </c>
      <c r="S432" s="195">
        <v>0</v>
      </c>
      <c r="T432" s="196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150</v>
      </c>
      <c r="AT432" s="197" t="s">
        <v>145</v>
      </c>
      <c r="AU432" s="197" t="s">
        <v>83</v>
      </c>
      <c r="AY432" s="17" t="s">
        <v>143</v>
      </c>
      <c r="BE432" s="198">
        <f>IF(N432="základní",J432,0)</f>
        <v>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7" t="s">
        <v>81</v>
      </c>
      <c r="BK432" s="198">
        <f>ROUND(I432*H432,2)</f>
        <v>0</v>
      </c>
      <c r="BL432" s="17" t="s">
        <v>150</v>
      </c>
      <c r="BM432" s="197" t="s">
        <v>565</v>
      </c>
    </row>
    <row r="433" spans="1:65" s="2" customFormat="1" ht="11.25">
      <c r="A433" s="34"/>
      <c r="B433" s="35"/>
      <c r="C433" s="36"/>
      <c r="D433" s="199" t="s">
        <v>151</v>
      </c>
      <c r="E433" s="36"/>
      <c r="F433" s="200" t="s">
        <v>566</v>
      </c>
      <c r="G433" s="36"/>
      <c r="H433" s="36"/>
      <c r="I433" s="201"/>
      <c r="J433" s="36"/>
      <c r="K433" s="36"/>
      <c r="L433" s="39"/>
      <c r="M433" s="202"/>
      <c r="N433" s="203"/>
      <c r="O433" s="71"/>
      <c r="P433" s="71"/>
      <c r="Q433" s="71"/>
      <c r="R433" s="71"/>
      <c r="S433" s="71"/>
      <c r="T433" s="72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151</v>
      </c>
      <c r="AU433" s="17" t="s">
        <v>83</v>
      </c>
    </row>
    <row r="434" spans="1:65" s="13" customFormat="1" ht="11.25">
      <c r="B434" s="204"/>
      <c r="C434" s="205"/>
      <c r="D434" s="206" t="s">
        <v>153</v>
      </c>
      <c r="E434" s="207" t="s">
        <v>1</v>
      </c>
      <c r="F434" s="208" t="s">
        <v>567</v>
      </c>
      <c r="G434" s="205"/>
      <c r="H434" s="209">
        <v>0.24</v>
      </c>
      <c r="I434" s="210"/>
      <c r="J434" s="205"/>
      <c r="K434" s="205"/>
      <c r="L434" s="211"/>
      <c r="M434" s="212"/>
      <c r="N434" s="213"/>
      <c r="O434" s="213"/>
      <c r="P434" s="213"/>
      <c r="Q434" s="213"/>
      <c r="R434" s="213"/>
      <c r="S434" s="213"/>
      <c r="T434" s="214"/>
      <c r="AT434" s="215" t="s">
        <v>153</v>
      </c>
      <c r="AU434" s="215" t="s">
        <v>83</v>
      </c>
      <c r="AV434" s="13" t="s">
        <v>83</v>
      </c>
      <c r="AW434" s="13" t="s">
        <v>30</v>
      </c>
      <c r="AX434" s="13" t="s">
        <v>73</v>
      </c>
      <c r="AY434" s="215" t="s">
        <v>143</v>
      </c>
    </row>
    <row r="435" spans="1:65" s="13" customFormat="1" ht="11.25">
      <c r="B435" s="204"/>
      <c r="C435" s="205"/>
      <c r="D435" s="206" t="s">
        <v>153</v>
      </c>
      <c r="E435" s="207" t="s">
        <v>1</v>
      </c>
      <c r="F435" s="208" t="s">
        <v>568</v>
      </c>
      <c r="G435" s="205"/>
      <c r="H435" s="209">
        <v>0.29399999999999998</v>
      </c>
      <c r="I435" s="210"/>
      <c r="J435" s="205"/>
      <c r="K435" s="205"/>
      <c r="L435" s="211"/>
      <c r="M435" s="212"/>
      <c r="N435" s="213"/>
      <c r="O435" s="213"/>
      <c r="P435" s="213"/>
      <c r="Q435" s="213"/>
      <c r="R435" s="213"/>
      <c r="S435" s="213"/>
      <c r="T435" s="214"/>
      <c r="AT435" s="215" t="s">
        <v>153</v>
      </c>
      <c r="AU435" s="215" t="s">
        <v>83</v>
      </c>
      <c r="AV435" s="13" t="s">
        <v>83</v>
      </c>
      <c r="AW435" s="13" t="s">
        <v>30</v>
      </c>
      <c r="AX435" s="13" t="s">
        <v>73</v>
      </c>
      <c r="AY435" s="215" t="s">
        <v>143</v>
      </c>
    </row>
    <row r="436" spans="1:65" s="13" customFormat="1" ht="11.25">
      <c r="B436" s="204"/>
      <c r="C436" s="205"/>
      <c r="D436" s="206" t="s">
        <v>153</v>
      </c>
      <c r="E436" s="207" t="s">
        <v>1</v>
      </c>
      <c r="F436" s="208" t="s">
        <v>569</v>
      </c>
      <c r="G436" s="205"/>
      <c r="H436" s="209">
        <v>0.218</v>
      </c>
      <c r="I436" s="210"/>
      <c r="J436" s="205"/>
      <c r="K436" s="205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153</v>
      </c>
      <c r="AU436" s="215" t="s">
        <v>83</v>
      </c>
      <c r="AV436" s="13" t="s">
        <v>83</v>
      </c>
      <c r="AW436" s="13" t="s">
        <v>30</v>
      </c>
      <c r="AX436" s="13" t="s">
        <v>73</v>
      </c>
      <c r="AY436" s="215" t="s">
        <v>143</v>
      </c>
    </row>
    <row r="437" spans="1:65" s="14" customFormat="1" ht="11.25">
      <c r="B437" s="216"/>
      <c r="C437" s="217"/>
      <c r="D437" s="206" t="s">
        <v>153</v>
      </c>
      <c r="E437" s="218" t="s">
        <v>1</v>
      </c>
      <c r="F437" s="219" t="s">
        <v>155</v>
      </c>
      <c r="G437" s="217"/>
      <c r="H437" s="220">
        <v>0.752</v>
      </c>
      <c r="I437" s="221"/>
      <c r="J437" s="217"/>
      <c r="K437" s="217"/>
      <c r="L437" s="222"/>
      <c r="M437" s="223"/>
      <c r="N437" s="224"/>
      <c r="O437" s="224"/>
      <c r="P437" s="224"/>
      <c r="Q437" s="224"/>
      <c r="R437" s="224"/>
      <c r="S437" s="224"/>
      <c r="T437" s="225"/>
      <c r="AT437" s="226" t="s">
        <v>153</v>
      </c>
      <c r="AU437" s="226" t="s">
        <v>83</v>
      </c>
      <c r="AV437" s="14" t="s">
        <v>150</v>
      </c>
      <c r="AW437" s="14" t="s">
        <v>30</v>
      </c>
      <c r="AX437" s="14" t="s">
        <v>81</v>
      </c>
      <c r="AY437" s="226" t="s">
        <v>143</v>
      </c>
    </row>
    <row r="438" spans="1:65" s="2" customFormat="1" ht="24.2" customHeight="1">
      <c r="A438" s="34"/>
      <c r="B438" s="35"/>
      <c r="C438" s="186" t="s">
        <v>362</v>
      </c>
      <c r="D438" s="186" t="s">
        <v>145</v>
      </c>
      <c r="E438" s="187" t="s">
        <v>570</v>
      </c>
      <c r="F438" s="188" t="s">
        <v>571</v>
      </c>
      <c r="G438" s="189" t="s">
        <v>148</v>
      </c>
      <c r="H438" s="190">
        <v>3.661</v>
      </c>
      <c r="I438" s="191"/>
      <c r="J438" s="192">
        <f>ROUND(I438*H438,2)</f>
        <v>0</v>
      </c>
      <c r="K438" s="188" t="s">
        <v>149</v>
      </c>
      <c r="L438" s="39"/>
      <c r="M438" s="193" t="s">
        <v>1</v>
      </c>
      <c r="N438" s="194" t="s">
        <v>38</v>
      </c>
      <c r="O438" s="71"/>
      <c r="P438" s="195">
        <f>O438*H438</f>
        <v>0</v>
      </c>
      <c r="Q438" s="195">
        <v>0</v>
      </c>
      <c r="R438" s="195">
        <f>Q438*H438</f>
        <v>0</v>
      </c>
      <c r="S438" s="195">
        <v>0</v>
      </c>
      <c r="T438" s="196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7" t="s">
        <v>150</v>
      </c>
      <c r="AT438" s="197" t="s">
        <v>145</v>
      </c>
      <c r="AU438" s="197" t="s">
        <v>83</v>
      </c>
      <c r="AY438" s="17" t="s">
        <v>143</v>
      </c>
      <c r="BE438" s="198">
        <f>IF(N438="základní",J438,0)</f>
        <v>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7" t="s">
        <v>81</v>
      </c>
      <c r="BK438" s="198">
        <f>ROUND(I438*H438,2)</f>
        <v>0</v>
      </c>
      <c r="BL438" s="17" t="s">
        <v>150</v>
      </c>
      <c r="BM438" s="197" t="s">
        <v>572</v>
      </c>
    </row>
    <row r="439" spans="1:65" s="2" customFormat="1" ht="11.25">
      <c r="A439" s="34"/>
      <c r="B439" s="35"/>
      <c r="C439" s="36"/>
      <c r="D439" s="199" t="s">
        <v>151</v>
      </c>
      <c r="E439" s="36"/>
      <c r="F439" s="200" t="s">
        <v>573</v>
      </c>
      <c r="G439" s="36"/>
      <c r="H439" s="36"/>
      <c r="I439" s="201"/>
      <c r="J439" s="36"/>
      <c r="K439" s="36"/>
      <c r="L439" s="39"/>
      <c r="M439" s="202"/>
      <c r="N439" s="203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151</v>
      </c>
      <c r="AU439" s="17" t="s">
        <v>83</v>
      </c>
    </row>
    <row r="440" spans="1:65" s="13" customFormat="1" ht="11.25">
      <c r="B440" s="204"/>
      <c r="C440" s="205"/>
      <c r="D440" s="206" t="s">
        <v>153</v>
      </c>
      <c r="E440" s="207" t="s">
        <v>1</v>
      </c>
      <c r="F440" s="208" t="s">
        <v>574</v>
      </c>
      <c r="G440" s="205"/>
      <c r="H440" s="209">
        <v>0.48499999999999999</v>
      </c>
      <c r="I440" s="210"/>
      <c r="J440" s="205"/>
      <c r="K440" s="205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153</v>
      </c>
      <c r="AU440" s="215" t="s">
        <v>83</v>
      </c>
      <c r="AV440" s="13" t="s">
        <v>83</v>
      </c>
      <c r="AW440" s="13" t="s">
        <v>30</v>
      </c>
      <c r="AX440" s="13" t="s">
        <v>73</v>
      </c>
      <c r="AY440" s="215" t="s">
        <v>143</v>
      </c>
    </row>
    <row r="441" spans="1:65" s="13" customFormat="1" ht="11.25">
      <c r="B441" s="204"/>
      <c r="C441" s="205"/>
      <c r="D441" s="206" t="s">
        <v>153</v>
      </c>
      <c r="E441" s="207" t="s">
        <v>1</v>
      </c>
      <c r="F441" s="208" t="s">
        <v>575</v>
      </c>
      <c r="G441" s="205"/>
      <c r="H441" s="209">
        <v>0.72699999999999998</v>
      </c>
      <c r="I441" s="210"/>
      <c r="J441" s="205"/>
      <c r="K441" s="205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153</v>
      </c>
      <c r="AU441" s="215" t="s">
        <v>83</v>
      </c>
      <c r="AV441" s="13" t="s">
        <v>83</v>
      </c>
      <c r="AW441" s="13" t="s">
        <v>30</v>
      </c>
      <c r="AX441" s="13" t="s">
        <v>73</v>
      </c>
      <c r="AY441" s="215" t="s">
        <v>143</v>
      </c>
    </row>
    <row r="442" spans="1:65" s="13" customFormat="1" ht="11.25">
      <c r="B442" s="204"/>
      <c r="C442" s="205"/>
      <c r="D442" s="206" t="s">
        <v>153</v>
      </c>
      <c r="E442" s="207" t="s">
        <v>1</v>
      </c>
      <c r="F442" s="208" t="s">
        <v>576</v>
      </c>
      <c r="G442" s="205"/>
      <c r="H442" s="209">
        <v>0.42399999999999999</v>
      </c>
      <c r="I442" s="210"/>
      <c r="J442" s="205"/>
      <c r="K442" s="205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153</v>
      </c>
      <c r="AU442" s="215" t="s">
        <v>83</v>
      </c>
      <c r="AV442" s="13" t="s">
        <v>83</v>
      </c>
      <c r="AW442" s="13" t="s">
        <v>30</v>
      </c>
      <c r="AX442" s="13" t="s">
        <v>73</v>
      </c>
      <c r="AY442" s="215" t="s">
        <v>143</v>
      </c>
    </row>
    <row r="443" spans="1:65" s="13" customFormat="1" ht="11.25">
      <c r="B443" s="204"/>
      <c r="C443" s="205"/>
      <c r="D443" s="206" t="s">
        <v>153</v>
      </c>
      <c r="E443" s="207" t="s">
        <v>1</v>
      </c>
      <c r="F443" s="208" t="s">
        <v>577</v>
      </c>
      <c r="G443" s="205"/>
      <c r="H443" s="209">
        <v>0.66700000000000004</v>
      </c>
      <c r="I443" s="210"/>
      <c r="J443" s="205"/>
      <c r="K443" s="205"/>
      <c r="L443" s="211"/>
      <c r="M443" s="212"/>
      <c r="N443" s="213"/>
      <c r="O443" s="213"/>
      <c r="P443" s="213"/>
      <c r="Q443" s="213"/>
      <c r="R443" s="213"/>
      <c r="S443" s="213"/>
      <c r="T443" s="214"/>
      <c r="AT443" s="215" t="s">
        <v>153</v>
      </c>
      <c r="AU443" s="215" t="s">
        <v>83</v>
      </c>
      <c r="AV443" s="13" t="s">
        <v>83</v>
      </c>
      <c r="AW443" s="13" t="s">
        <v>30</v>
      </c>
      <c r="AX443" s="13" t="s">
        <v>73</v>
      </c>
      <c r="AY443" s="215" t="s">
        <v>143</v>
      </c>
    </row>
    <row r="444" spans="1:65" s="13" customFormat="1" ht="11.25">
      <c r="B444" s="204"/>
      <c r="C444" s="205"/>
      <c r="D444" s="206" t="s">
        <v>153</v>
      </c>
      <c r="E444" s="207" t="s">
        <v>1</v>
      </c>
      <c r="F444" s="208" t="s">
        <v>578</v>
      </c>
      <c r="G444" s="205"/>
      <c r="H444" s="209">
        <v>0.71</v>
      </c>
      <c r="I444" s="210"/>
      <c r="J444" s="205"/>
      <c r="K444" s="205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153</v>
      </c>
      <c r="AU444" s="215" t="s">
        <v>83</v>
      </c>
      <c r="AV444" s="13" t="s">
        <v>83</v>
      </c>
      <c r="AW444" s="13" t="s">
        <v>30</v>
      </c>
      <c r="AX444" s="13" t="s">
        <v>73</v>
      </c>
      <c r="AY444" s="215" t="s">
        <v>143</v>
      </c>
    </row>
    <row r="445" spans="1:65" s="13" customFormat="1" ht="11.25">
      <c r="B445" s="204"/>
      <c r="C445" s="205"/>
      <c r="D445" s="206" t="s">
        <v>153</v>
      </c>
      <c r="E445" s="207" t="s">
        <v>1</v>
      </c>
      <c r="F445" s="208" t="s">
        <v>579</v>
      </c>
      <c r="G445" s="205"/>
      <c r="H445" s="209">
        <v>0.64800000000000002</v>
      </c>
      <c r="I445" s="210"/>
      <c r="J445" s="205"/>
      <c r="K445" s="205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153</v>
      </c>
      <c r="AU445" s="215" t="s">
        <v>83</v>
      </c>
      <c r="AV445" s="13" t="s">
        <v>83</v>
      </c>
      <c r="AW445" s="13" t="s">
        <v>30</v>
      </c>
      <c r="AX445" s="13" t="s">
        <v>73</v>
      </c>
      <c r="AY445" s="215" t="s">
        <v>143</v>
      </c>
    </row>
    <row r="446" spans="1:65" s="14" customFormat="1" ht="11.25">
      <c r="B446" s="216"/>
      <c r="C446" s="217"/>
      <c r="D446" s="206" t="s">
        <v>153</v>
      </c>
      <c r="E446" s="218" t="s">
        <v>1</v>
      </c>
      <c r="F446" s="219" t="s">
        <v>155</v>
      </c>
      <c r="G446" s="217"/>
      <c r="H446" s="220">
        <v>3.661</v>
      </c>
      <c r="I446" s="221"/>
      <c r="J446" s="217"/>
      <c r="K446" s="217"/>
      <c r="L446" s="222"/>
      <c r="M446" s="223"/>
      <c r="N446" s="224"/>
      <c r="O446" s="224"/>
      <c r="P446" s="224"/>
      <c r="Q446" s="224"/>
      <c r="R446" s="224"/>
      <c r="S446" s="224"/>
      <c r="T446" s="225"/>
      <c r="AT446" s="226" t="s">
        <v>153</v>
      </c>
      <c r="AU446" s="226" t="s">
        <v>83</v>
      </c>
      <c r="AV446" s="14" t="s">
        <v>150</v>
      </c>
      <c r="AW446" s="14" t="s">
        <v>30</v>
      </c>
      <c r="AX446" s="14" t="s">
        <v>81</v>
      </c>
      <c r="AY446" s="226" t="s">
        <v>143</v>
      </c>
    </row>
    <row r="447" spans="1:65" s="2" customFormat="1" ht="24.2" customHeight="1">
      <c r="A447" s="34"/>
      <c r="B447" s="35"/>
      <c r="C447" s="186" t="s">
        <v>580</v>
      </c>
      <c r="D447" s="186" t="s">
        <v>145</v>
      </c>
      <c r="E447" s="187" t="s">
        <v>581</v>
      </c>
      <c r="F447" s="188" t="s">
        <v>582</v>
      </c>
      <c r="G447" s="189" t="s">
        <v>323</v>
      </c>
      <c r="H447" s="190">
        <v>22.4</v>
      </c>
      <c r="I447" s="191"/>
      <c r="J447" s="192">
        <f>ROUND(I447*H447,2)</f>
        <v>0</v>
      </c>
      <c r="K447" s="188" t="s">
        <v>149</v>
      </c>
      <c r="L447" s="39"/>
      <c r="M447" s="193" t="s">
        <v>1</v>
      </c>
      <c r="N447" s="194" t="s">
        <v>38</v>
      </c>
      <c r="O447" s="71"/>
      <c r="P447" s="195">
        <f>O447*H447</f>
        <v>0</v>
      </c>
      <c r="Q447" s="195">
        <v>0</v>
      </c>
      <c r="R447" s="195">
        <f>Q447*H447</f>
        <v>0</v>
      </c>
      <c r="S447" s="195">
        <v>0</v>
      </c>
      <c r="T447" s="196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7" t="s">
        <v>150</v>
      </c>
      <c r="AT447" s="197" t="s">
        <v>145</v>
      </c>
      <c r="AU447" s="197" t="s">
        <v>83</v>
      </c>
      <c r="AY447" s="17" t="s">
        <v>143</v>
      </c>
      <c r="BE447" s="198">
        <f>IF(N447="základní",J447,0)</f>
        <v>0</v>
      </c>
      <c r="BF447" s="198">
        <f>IF(N447="snížená",J447,0)</f>
        <v>0</v>
      </c>
      <c r="BG447" s="198">
        <f>IF(N447="zákl. přenesená",J447,0)</f>
        <v>0</v>
      </c>
      <c r="BH447" s="198">
        <f>IF(N447="sníž. přenesená",J447,0)</f>
        <v>0</v>
      </c>
      <c r="BI447" s="198">
        <f>IF(N447="nulová",J447,0)</f>
        <v>0</v>
      </c>
      <c r="BJ447" s="17" t="s">
        <v>81</v>
      </c>
      <c r="BK447" s="198">
        <f>ROUND(I447*H447,2)</f>
        <v>0</v>
      </c>
      <c r="BL447" s="17" t="s">
        <v>150</v>
      </c>
      <c r="BM447" s="197" t="s">
        <v>583</v>
      </c>
    </row>
    <row r="448" spans="1:65" s="2" customFormat="1" ht="11.25">
      <c r="A448" s="34"/>
      <c r="B448" s="35"/>
      <c r="C448" s="36"/>
      <c r="D448" s="199" t="s">
        <v>151</v>
      </c>
      <c r="E448" s="36"/>
      <c r="F448" s="200" t="s">
        <v>584</v>
      </c>
      <c r="G448" s="36"/>
      <c r="H448" s="36"/>
      <c r="I448" s="201"/>
      <c r="J448" s="36"/>
      <c r="K448" s="36"/>
      <c r="L448" s="39"/>
      <c r="M448" s="202"/>
      <c r="N448" s="203"/>
      <c r="O448" s="71"/>
      <c r="P448" s="71"/>
      <c r="Q448" s="71"/>
      <c r="R448" s="71"/>
      <c r="S448" s="71"/>
      <c r="T448" s="72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151</v>
      </c>
      <c r="AU448" s="17" t="s">
        <v>83</v>
      </c>
    </row>
    <row r="449" spans="1:65" s="13" customFormat="1" ht="11.25">
      <c r="B449" s="204"/>
      <c r="C449" s="205"/>
      <c r="D449" s="206" t="s">
        <v>153</v>
      </c>
      <c r="E449" s="207" t="s">
        <v>1</v>
      </c>
      <c r="F449" s="208" t="s">
        <v>585</v>
      </c>
      <c r="G449" s="205"/>
      <c r="H449" s="209">
        <v>9.6</v>
      </c>
      <c r="I449" s="210"/>
      <c r="J449" s="205"/>
      <c r="K449" s="205"/>
      <c r="L449" s="211"/>
      <c r="M449" s="212"/>
      <c r="N449" s="213"/>
      <c r="O449" s="213"/>
      <c r="P449" s="213"/>
      <c r="Q449" s="213"/>
      <c r="R449" s="213"/>
      <c r="S449" s="213"/>
      <c r="T449" s="214"/>
      <c r="AT449" s="215" t="s">
        <v>153</v>
      </c>
      <c r="AU449" s="215" t="s">
        <v>83</v>
      </c>
      <c r="AV449" s="13" t="s">
        <v>83</v>
      </c>
      <c r="AW449" s="13" t="s">
        <v>30</v>
      </c>
      <c r="AX449" s="13" t="s">
        <v>73</v>
      </c>
      <c r="AY449" s="215" t="s">
        <v>143</v>
      </c>
    </row>
    <row r="450" spans="1:65" s="13" customFormat="1" ht="11.25">
      <c r="B450" s="204"/>
      <c r="C450" s="205"/>
      <c r="D450" s="206" t="s">
        <v>153</v>
      </c>
      <c r="E450" s="207" t="s">
        <v>1</v>
      </c>
      <c r="F450" s="208" t="s">
        <v>586</v>
      </c>
      <c r="G450" s="205"/>
      <c r="H450" s="209">
        <v>5.2</v>
      </c>
      <c r="I450" s="210"/>
      <c r="J450" s="205"/>
      <c r="K450" s="205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153</v>
      </c>
      <c r="AU450" s="215" t="s">
        <v>83</v>
      </c>
      <c r="AV450" s="13" t="s">
        <v>83</v>
      </c>
      <c r="AW450" s="13" t="s">
        <v>30</v>
      </c>
      <c r="AX450" s="13" t="s">
        <v>73</v>
      </c>
      <c r="AY450" s="215" t="s">
        <v>143</v>
      </c>
    </row>
    <row r="451" spans="1:65" s="13" customFormat="1" ht="11.25">
      <c r="B451" s="204"/>
      <c r="C451" s="205"/>
      <c r="D451" s="206" t="s">
        <v>153</v>
      </c>
      <c r="E451" s="207" t="s">
        <v>1</v>
      </c>
      <c r="F451" s="208" t="s">
        <v>587</v>
      </c>
      <c r="G451" s="205"/>
      <c r="H451" s="209">
        <v>4</v>
      </c>
      <c r="I451" s="210"/>
      <c r="J451" s="205"/>
      <c r="K451" s="205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153</v>
      </c>
      <c r="AU451" s="215" t="s">
        <v>83</v>
      </c>
      <c r="AV451" s="13" t="s">
        <v>83</v>
      </c>
      <c r="AW451" s="13" t="s">
        <v>30</v>
      </c>
      <c r="AX451" s="13" t="s">
        <v>73</v>
      </c>
      <c r="AY451" s="215" t="s">
        <v>143</v>
      </c>
    </row>
    <row r="452" spans="1:65" s="13" customFormat="1" ht="11.25">
      <c r="B452" s="204"/>
      <c r="C452" s="205"/>
      <c r="D452" s="206" t="s">
        <v>153</v>
      </c>
      <c r="E452" s="207" t="s">
        <v>1</v>
      </c>
      <c r="F452" s="208" t="s">
        <v>588</v>
      </c>
      <c r="G452" s="205"/>
      <c r="H452" s="209">
        <v>3.6</v>
      </c>
      <c r="I452" s="210"/>
      <c r="J452" s="205"/>
      <c r="K452" s="205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153</v>
      </c>
      <c r="AU452" s="215" t="s">
        <v>83</v>
      </c>
      <c r="AV452" s="13" t="s">
        <v>83</v>
      </c>
      <c r="AW452" s="13" t="s">
        <v>30</v>
      </c>
      <c r="AX452" s="13" t="s">
        <v>73</v>
      </c>
      <c r="AY452" s="215" t="s">
        <v>143</v>
      </c>
    </row>
    <row r="453" spans="1:65" s="14" customFormat="1" ht="11.25">
      <c r="B453" s="216"/>
      <c r="C453" s="217"/>
      <c r="D453" s="206" t="s">
        <v>153</v>
      </c>
      <c r="E453" s="218" t="s">
        <v>1</v>
      </c>
      <c r="F453" s="219" t="s">
        <v>155</v>
      </c>
      <c r="G453" s="217"/>
      <c r="H453" s="220">
        <v>22.4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153</v>
      </c>
      <c r="AU453" s="226" t="s">
        <v>83</v>
      </c>
      <c r="AV453" s="14" t="s">
        <v>150</v>
      </c>
      <c r="AW453" s="14" t="s">
        <v>30</v>
      </c>
      <c r="AX453" s="14" t="s">
        <v>81</v>
      </c>
      <c r="AY453" s="226" t="s">
        <v>143</v>
      </c>
    </row>
    <row r="454" spans="1:65" s="2" customFormat="1" ht="37.9" customHeight="1">
      <c r="A454" s="34"/>
      <c r="B454" s="35"/>
      <c r="C454" s="186" t="s">
        <v>377</v>
      </c>
      <c r="D454" s="186" t="s">
        <v>145</v>
      </c>
      <c r="E454" s="187" t="s">
        <v>589</v>
      </c>
      <c r="F454" s="188" t="s">
        <v>590</v>
      </c>
      <c r="G454" s="189" t="s">
        <v>180</v>
      </c>
      <c r="H454" s="190">
        <v>57.628</v>
      </c>
      <c r="I454" s="191"/>
      <c r="J454" s="192">
        <f>ROUND(I454*H454,2)</f>
        <v>0</v>
      </c>
      <c r="K454" s="188" t="s">
        <v>149</v>
      </c>
      <c r="L454" s="39"/>
      <c r="M454" s="193" t="s">
        <v>1</v>
      </c>
      <c r="N454" s="194" t="s">
        <v>38</v>
      </c>
      <c r="O454" s="71"/>
      <c r="P454" s="195">
        <f>O454*H454</f>
        <v>0</v>
      </c>
      <c r="Q454" s="195">
        <v>0</v>
      </c>
      <c r="R454" s="195">
        <f>Q454*H454</f>
        <v>0</v>
      </c>
      <c r="S454" s="195">
        <v>0</v>
      </c>
      <c r="T454" s="196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7" t="s">
        <v>150</v>
      </c>
      <c r="AT454" s="197" t="s">
        <v>145</v>
      </c>
      <c r="AU454" s="197" t="s">
        <v>83</v>
      </c>
      <c r="AY454" s="17" t="s">
        <v>143</v>
      </c>
      <c r="BE454" s="198">
        <f>IF(N454="základní",J454,0)</f>
        <v>0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7" t="s">
        <v>81</v>
      </c>
      <c r="BK454" s="198">
        <f>ROUND(I454*H454,2)</f>
        <v>0</v>
      </c>
      <c r="BL454" s="17" t="s">
        <v>150</v>
      </c>
      <c r="BM454" s="197" t="s">
        <v>591</v>
      </c>
    </row>
    <row r="455" spans="1:65" s="2" customFormat="1" ht="11.25">
      <c r="A455" s="34"/>
      <c r="B455" s="35"/>
      <c r="C455" s="36"/>
      <c r="D455" s="199" t="s">
        <v>151</v>
      </c>
      <c r="E455" s="36"/>
      <c r="F455" s="200" t="s">
        <v>592</v>
      </c>
      <c r="G455" s="36"/>
      <c r="H455" s="36"/>
      <c r="I455" s="201"/>
      <c r="J455" s="36"/>
      <c r="K455" s="36"/>
      <c r="L455" s="39"/>
      <c r="M455" s="202"/>
      <c r="N455" s="203"/>
      <c r="O455" s="71"/>
      <c r="P455" s="71"/>
      <c r="Q455" s="71"/>
      <c r="R455" s="71"/>
      <c r="S455" s="71"/>
      <c r="T455" s="72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151</v>
      </c>
      <c r="AU455" s="17" t="s">
        <v>83</v>
      </c>
    </row>
    <row r="456" spans="1:65" s="13" customFormat="1" ht="11.25">
      <c r="B456" s="204"/>
      <c r="C456" s="205"/>
      <c r="D456" s="206" t="s">
        <v>153</v>
      </c>
      <c r="E456" s="207" t="s">
        <v>1</v>
      </c>
      <c r="F456" s="208" t="s">
        <v>593</v>
      </c>
      <c r="G456" s="205"/>
      <c r="H456" s="209">
        <v>57.628</v>
      </c>
      <c r="I456" s="210"/>
      <c r="J456" s="205"/>
      <c r="K456" s="205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153</v>
      </c>
      <c r="AU456" s="215" t="s">
        <v>83</v>
      </c>
      <c r="AV456" s="13" t="s">
        <v>83</v>
      </c>
      <c r="AW456" s="13" t="s">
        <v>30</v>
      </c>
      <c r="AX456" s="13" t="s">
        <v>73</v>
      </c>
      <c r="AY456" s="215" t="s">
        <v>143</v>
      </c>
    </row>
    <row r="457" spans="1:65" s="14" customFormat="1" ht="11.25">
      <c r="B457" s="216"/>
      <c r="C457" s="217"/>
      <c r="D457" s="206" t="s">
        <v>153</v>
      </c>
      <c r="E457" s="218" t="s">
        <v>1</v>
      </c>
      <c r="F457" s="219" t="s">
        <v>155</v>
      </c>
      <c r="G457" s="217"/>
      <c r="H457" s="220">
        <v>57.628</v>
      </c>
      <c r="I457" s="221"/>
      <c r="J457" s="217"/>
      <c r="K457" s="217"/>
      <c r="L457" s="222"/>
      <c r="M457" s="223"/>
      <c r="N457" s="224"/>
      <c r="O457" s="224"/>
      <c r="P457" s="224"/>
      <c r="Q457" s="224"/>
      <c r="R457" s="224"/>
      <c r="S457" s="224"/>
      <c r="T457" s="225"/>
      <c r="AT457" s="226" t="s">
        <v>153</v>
      </c>
      <c r="AU457" s="226" t="s">
        <v>83</v>
      </c>
      <c r="AV457" s="14" t="s">
        <v>150</v>
      </c>
      <c r="AW457" s="14" t="s">
        <v>30</v>
      </c>
      <c r="AX457" s="14" t="s">
        <v>81</v>
      </c>
      <c r="AY457" s="226" t="s">
        <v>143</v>
      </c>
    </row>
    <row r="458" spans="1:65" s="12" customFormat="1" ht="22.9" customHeight="1">
      <c r="B458" s="170"/>
      <c r="C458" s="171"/>
      <c r="D458" s="172" t="s">
        <v>72</v>
      </c>
      <c r="E458" s="184" t="s">
        <v>594</v>
      </c>
      <c r="F458" s="184" t="s">
        <v>595</v>
      </c>
      <c r="G458" s="171"/>
      <c r="H458" s="171"/>
      <c r="I458" s="174"/>
      <c r="J458" s="185">
        <f>BK458</f>
        <v>0</v>
      </c>
      <c r="K458" s="171"/>
      <c r="L458" s="176"/>
      <c r="M458" s="177"/>
      <c r="N458" s="178"/>
      <c r="O458" s="178"/>
      <c r="P458" s="179">
        <f>SUM(P459:P470)</f>
        <v>0</v>
      </c>
      <c r="Q458" s="178"/>
      <c r="R458" s="179">
        <f>SUM(R459:R470)</f>
        <v>0</v>
      </c>
      <c r="S458" s="178"/>
      <c r="T458" s="180">
        <f>SUM(T459:T470)</f>
        <v>0</v>
      </c>
      <c r="AR458" s="181" t="s">
        <v>81</v>
      </c>
      <c r="AT458" s="182" t="s">
        <v>72</v>
      </c>
      <c r="AU458" s="182" t="s">
        <v>81</v>
      </c>
      <c r="AY458" s="181" t="s">
        <v>143</v>
      </c>
      <c r="BK458" s="183">
        <f>SUM(BK459:BK470)</f>
        <v>0</v>
      </c>
    </row>
    <row r="459" spans="1:65" s="2" customFormat="1" ht="24.2" customHeight="1">
      <c r="A459" s="34"/>
      <c r="B459" s="35"/>
      <c r="C459" s="186" t="s">
        <v>596</v>
      </c>
      <c r="D459" s="186" t="s">
        <v>145</v>
      </c>
      <c r="E459" s="187" t="s">
        <v>597</v>
      </c>
      <c r="F459" s="188" t="s">
        <v>598</v>
      </c>
      <c r="G459" s="189" t="s">
        <v>167</v>
      </c>
      <c r="H459" s="190">
        <v>66.861999999999995</v>
      </c>
      <c r="I459" s="191"/>
      <c r="J459" s="192">
        <f>ROUND(I459*H459,2)</f>
        <v>0</v>
      </c>
      <c r="K459" s="188" t="s">
        <v>149</v>
      </c>
      <c r="L459" s="39"/>
      <c r="M459" s="193" t="s">
        <v>1</v>
      </c>
      <c r="N459" s="194" t="s">
        <v>38</v>
      </c>
      <c r="O459" s="71"/>
      <c r="P459" s="195">
        <f>O459*H459</f>
        <v>0</v>
      </c>
      <c r="Q459" s="195">
        <v>0</v>
      </c>
      <c r="R459" s="195">
        <f>Q459*H459</f>
        <v>0</v>
      </c>
      <c r="S459" s="195">
        <v>0</v>
      </c>
      <c r="T459" s="19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7" t="s">
        <v>150</v>
      </c>
      <c r="AT459" s="197" t="s">
        <v>145</v>
      </c>
      <c r="AU459" s="197" t="s">
        <v>83</v>
      </c>
      <c r="AY459" s="17" t="s">
        <v>143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7" t="s">
        <v>81</v>
      </c>
      <c r="BK459" s="198">
        <f>ROUND(I459*H459,2)</f>
        <v>0</v>
      </c>
      <c r="BL459" s="17" t="s">
        <v>150</v>
      </c>
      <c r="BM459" s="197" t="s">
        <v>599</v>
      </c>
    </row>
    <row r="460" spans="1:65" s="2" customFormat="1" ht="11.25">
      <c r="A460" s="34"/>
      <c r="B460" s="35"/>
      <c r="C460" s="36"/>
      <c r="D460" s="199" t="s">
        <v>151</v>
      </c>
      <c r="E460" s="36"/>
      <c r="F460" s="200" t="s">
        <v>600</v>
      </c>
      <c r="G460" s="36"/>
      <c r="H460" s="36"/>
      <c r="I460" s="201"/>
      <c r="J460" s="36"/>
      <c r="K460" s="36"/>
      <c r="L460" s="39"/>
      <c r="M460" s="202"/>
      <c r="N460" s="203"/>
      <c r="O460" s="71"/>
      <c r="P460" s="71"/>
      <c r="Q460" s="71"/>
      <c r="R460" s="71"/>
      <c r="S460" s="71"/>
      <c r="T460" s="72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151</v>
      </c>
      <c r="AU460" s="17" t="s">
        <v>83</v>
      </c>
    </row>
    <row r="461" spans="1:65" s="2" customFormat="1" ht="24.2" customHeight="1">
      <c r="A461" s="34"/>
      <c r="B461" s="35"/>
      <c r="C461" s="186" t="s">
        <v>381</v>
      </c>
      <c r="D461" s="186" t="s">
        <v>145</v>
      </c>
      <c r="E461" s="187" t="s">
        <v>601</v>
      </c>
      <c r="F461" s="188" t="s">
        <v>602</v>
      </c>
      <c r="G461" s="189" t="s">
        <v>167</v>
      </c>
      <c r="H461" s="190">
        <v>66.861999999999995</v>
      </c>
      <c r="I461" s="191"/>
      <c r="J461" s="192">
        <f>ROUND(I461*H461,2)</f>
        <v>0</v>
      </c>
      <c r="K461" s="188" t="s">
        <v>149</v>
      </c>
      <c r="L461" s="39"/>
      <c r="M461" s="193" t="s">
        <v>1</v>
      </c>
      <c r="N461" s="194" t="s">
        <v>38</v>
      </c>
      <c r="O461" s="71"/>
      <c r="P461" s="195">
        <f>O461*H461</f>
        <v>0</v>
      </c>
      <c r="Q461" s="195">
        <v>0</v>
      </c>
      <c r="R461" s="195">
        <f>Q461*H461</f>
        <v>0</v>
      </c>
      <c r="S461" s="195">
        <v>0</v>
      </c>
      <c r="T461" s="19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7" t="s">
        <v>150</v>
      </c>
      <c r="AT461" s="197" t="s">
        <v>145</v>
      </c>
      <c r="AU461" s="197" t="s">
        <v>83</v>
      </c>
      <c r="AY461" s="17" t="s">
        <v>143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7" t="s">
        <v>81</v>
      </c>
      <c r="BK461" s="198">
        <f>ROUND(I461*H461,2)</f>
        <v>0</v>
      </c>
      <c r="BL461" s="17" t="s">
        <v>150</v>
      </c>
      <c r="BM461" s="197" t="s">
        <v>603</v>
      </c>
    </row>
    <row r="462" spans="1:65" s="2" customFormat="1" ht="11.25">
      <c r="A462" s="34"/>
      <c r="B462" s="35"/>
      <c r="C462" s="36"/>
      <c r="D462" s="199" t="s">
        <v>151</v>
      </c>
      <c r="E462" s="36"/>
      <c r="F462" s="200" t="s">
        <v>604</v>
      </c>
      <c r="G462" s="36"/>
      <c r="H462" s="36"/>
      <c r="I462" s="201"/>
      <c r="J462" s="36"/>
      <c r="K462" s="36"/>
      <c r="L462" s="39"/>
      <c r="M462" s="202"/>
      <c r="N462" s="203"/>
      <c r="O462" s="71"/>
      <c r="P462" s="71"/>
      <c r="Q462" s="71"/>
      <c r="R462" s="71"/>
      <c r="S462" s="71"/>
      <c r="T462" s="72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151</v>
      </c>
      <c r="AU462" s="17" t="s">
        <v>83</v>
      </c>
    </row>
    <row r="463" spans="1:65" s="2" customFormat="1" ht="24.2" customHeight="1">
      <c r="A463" s="34"/>
      <c r="B463" s="35"/>
      <c r="C463" s="186" t="s">
        <v>605</v>
      </c>
      <c r="D463" s="186" t="s">
        <v>145</v>
      </c>
      <c r="E463" s="187" t="s">
        <v>606</v>
      </c>
      <c r="F463" s="188" t="s">
        <v>607</v>
      </c>
      <c r="G463" s="189" t="s">
        <v>167</v>
      </c>
      <c r="H463" s="190">
        <v>1337.24</v>
      </c>
      <c r="I463" s="191"/>
      <c r="J463" s="192">
        <f>ROUND(I463*H463,2)</f>
        <v>0</v>
      </c>
      <c r="K463" s="188" t="s">
        <v>149</v>
      </c>
      <c r="L463" s="39"/>
      <c r="M463" s="193" t="s">
        <v>1</v>
      </c>
      <c r="N463" s="194" t="s">
        <v>38</v>
      </c>
      <c r="O463" s="71"/>
      <c r="P463" s="195">
        <f>O463*H463</f>
        <v>0</v>
      </c>
      <c r="Q463" s="195">
        <v>0</v>
      </c>
      <c r="R463" s="195">
        <f>Q463*H463</f>
        <v>0</v>
      </c>
      <c r="S463" s="195">
        <v>0</v>
      </c>
      <c r="T463" s="196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7" t="s">
        <v>150</v>
      </c>
      <c r="AT463" s="197" t="s">
        <v>145</v>
      </c>
      <c r="AU463" s="197" t="s">
        <v>83</v>
      </c>
      <c r="AY463" s="17" t="s">
        <v>143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7" t="s">
        <v>81</v>
      </c>
      <c r="BK463" s="198">
        <f>ROUND(I463*H463,2)</f>
        <v>0</v>
      </c>
      <c r="BL463" s="17" t="s">
        <v>150</v>
      </c>
      <c r="BM463" s="197" t="s">
        <v>608</v>
      </c>
    </row>
    <row r="464" spans="1:65" s="2" customFormat="1" ht="11.25">
      <c r="A464" s="34"/>
      <c r="B464" s="35"/>
      <c r="C464" s="36"/>
      <c r="D464" s="199" t="s">
        <v>151</v>
      </c>
      <c r="E464" s="36"/>
      <c r="F464" s="200" t="s">
        <v>609</v>
      </c>
      <c r="G464" s="36"/>
      <c r="H464" s="36"/>
      <c r="I464" s="201"/>
      <c r="J464" s="36"/>
      <c r="K464" s="36"/>
      <c r="L464" s="39"/>
      <c r="M464" s="202"/>
      <c r="N464" s="203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151</v>
      </c>
      <c r="AU464" s="17" t="s">
        <v>83</v>
      </c>
    </row>
    <row r="465" spans="1:65" s="13" customFormat="1" ht="11.25">
      <c r="B465" s="204"/>
      <c r="C465" s="205"/>
      <c r="D465" s="206" t="s">
        <v>153</v>
      </c>
      <c r="E465" s="207" t="s">
        <v>1</v>
      </c>
      <c r="F465" s="208" t="s">
        <v>610</v>
      </c>
      <c r="G465" s="205"/>
      <c r="H465" s="209">
        <v>1337.24</v>
      </c>
      <c r="I465" s="210"/>
      <c r="J465" s="205"/>
      <c r="K465" s="205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153</v>
      </c>
      <c r="AU465" s="215" t="s">
        <v>83</v>
      </c>
      <c r="AV465" s="13" t="s">
        <v>83</v>
      </c>
      <c r="AW465" s="13" t="s">
        <v>30</v>
      </c>
      <c r="AX465" s="13" t="s">
        <v>73</v>
      </c>
      <c r="AY465" s="215" t="s">
        <v>143</v>
      </c>
    </row>
    <row r="466" spans="1:65" s="14" customFormat="1" ht="11.25">
      <c r="B466" s="216"/>
      <c r="C466" s="217"/>
      <c r="D466" s="206" t="s">
        <v>153</v>
      </c>
      <c r="E466" s="218" t="s">
        <v>1</v>
      </c>
      <c r="F466" s="219" t="s">
        <v>155</v>
      </c>
      <c r="G466" s="217"/>
      <c r="H466" s="220">
        <v>1337.24</v>
      </c>
      <c r="I466" s="221"/>
      <c r="J466" s="217"/>
      <c r="K466" s="217"/>
      <c r="L466" s="222"/>
      <c r="M466" s="223"/>
      <c r="N466" s="224"/>
      <c r="O466" s="224"/>
      <c r="P466" s="224"/>
      <c r="Q466" s="224"/>
      <c r="R466" s="224"/>
      <c r="S466" s="224"/>
      <c r="T466" s="225"/>
      <c r="AT466" s="226" t="s">
        <v>153</v>
      </c>
      <c r="AU466" s="226" t="s">
        <v>83</v>
      </c>
      <c r="AV466" s="14" t="s">
        <v>150</v>
      </c>
      <c r="AW466" s="14" t="s">
        <v>30</v>
      </c>
      <c r="AX466" s="14" t="s">
        <v>81</v>
      </c>
      <c r="AY466" s="226" t="s">
        <v>143</v>
      </c>
    </row>
    <row r="467" spans="1:65" s="2" customFormat="1" ht="33" customHeight="1">
      <c r="A467" s="34"/>
      <c r="B467" s="35"/>
      <c r="C467" s="186" t="s">
        <v>387</v>
      </c>
      <c r="D467" s="186" t="s">
        <v>145</v>
      </c>
      <c r="E467" s="187" t="s">
        <v>611</v>
      </c>
      <c r="F467" s="188" t="s">
        <v>612</v>
      </c>
      <c r="G467" s="189" t="s">
        <v>167</v>
      </c>
      <c r="H467" s="190">
        <v>4.0170000000000003</v>
      </c>
      <c r="I467" s="191"/>
      <c r="J467" s="192">
        <f>ROUND(I467*H467,2)</f>
        <v>0</v>
      </c>
      <c r="K467" s="188" t="s">
        <v>149</v>
      </c>
      <c r="L467" s="39"/>
      <c r="M467" s="193" t="s">
        <v>1</v>
      </c>
      <c r="N467" s="194" t="s">
        <v>38</v>
      </c>
      <c r="O467" s="71"/>
      <c r="P467" s="195">
        <f>O467*H467</f>
        <v>0</v>
      </c>
      <c r="Q467" s="195">
        <v>0</v>
      </c>
      <c r="R467" s="195">
        <f>Q467*H467</f>
        <v>0</v>
      </c>
      <c r="S467" s="195">
        <v>0</v>
      </c>
      <c r="T467" s="196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7" t="s">
        <v>150</v>
      </c>
      <c r="AT467" s="197" t="s">
        <v>145</v>
      </c>
      <c r="AU467" s="197" t="s">
        <v>83</v>
      </c>
      <c r="AY467" s="17" t="s">
        <v>143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7" t="s">
        <v>81</v>
      </c>
      <c r="BK467" s="198">
        <f>ROUND(I467*H467,2)</f>
        <v>0</v>
      </c>
      <c r="BL467" s="17" t="s">
        <v>150</v>
      </c>
      <c r="BM467" s="197" t="s">
        <v>613</v>
      </c>
    </row>
    <row r="468" spans="1:65" s="2" customFormat="1" ht="11.25">
      <c r="A468" s="34"/>
      <c r="B468" s="35"/>
      <c r="C468" s="36"/>
      <c r="D468" s="199" t="s">
        <v>151</v>
      </c>
      <c r="E468" s="36"/>
      <c r="F468" s="200" t="s">
        <v>614</v>
      </c>
      <c r="G468" s="36"/>
      <c r="H468" s="36"/>
      <c r="I468" s="201"/>
      <c r="J468" s="36"/>
      <c r="K468" s="36"/>
      <c r="L468" s="39"/>
      <c r="M468" s="202"/>
      <c r="N468" s="203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151</v>
      </c>
      <c r="AU468" s="17" t="s">
        <v>83</v>
      </c>
    </row>
    <row r="469" spans="1:65" s="2" customFormat="1" ht="44.25" customHeight="1">
      <c r="A469" s="34"/>
      <c r="B469" s="35"/>
      <c r="C469" s="186" t="s">
        <v>615</v>
      </c>
      <c r="D469" s="186" t="s">
        <v>145</v>
      </c>
      <c r="E469" s="187" t="s">
        <v>616</v>
      </c>
      <c r="F469" s="188" t="s">
        <v>617</v>
      </c>
      <c r="G469" s="189" t="s">
        <v>167</v>
      </c>
      <c r="H469" s="190">
        <v>62.844999999999999</v>
      </c>
      <c r="I469" s="191"/>
      <c r="J469" s="192">
        <f>ROUND(I469*H469,2)</f>
        <v>0</v>
      </c>
      <c r="K469" s="188" t="s">
        <v>149</v>
      </c>
      <c r="L469" s="39"/>
      <c r="M469" s="193" t="s">
        <v>1</v>
      </c>
      <c r="N469" s="194" t="s">
        <v>38</v>
      </c>
      <c r="O469" s="71"/>
      <c r="P469" s="195">
        <f>O469*H469</f>
        <v>0</v>
      </c>
      <c r="Q469" s="195">
        <v>0</v>
      </c>
      <c r="R469" s="195">
        <f>Q469*H469</f>
        <v>0</v>
      </c>
      <c r="S469" s="195">
        <v>0</v>
      </c>
      <c r="T469" s="196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7" t="s">
        <v>150</v>
      </c>
      <c r="AT469" s="197" t="s">
        <v>145</v>
      </c>
      <c r="AU469" s="197" t="s">
        <v>83</v>
      </c>
      <c r="AY469" s="17" t="s">
        <v>143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7" t="s">
        <v>81</v>
      </c>
      <c r="BK469" s="198">
        <f>ROUND(I469*H469,2)</f>
        <v>0</v>
      </c>
      <c r="BL469" s="17" t="s">
        <v>150</v>
      </c>
      <c r="BM469" s="197" t="s">
        <v>618</v>
      </c>
    </row>
    <row r="470" spans="1:65" s="2" customFormat="1" ht="11.25">
      <c r="A470" s="34"/>
      <c r="B470" s="35"/>
      <c r="C470" s="36"/>
      <c r="D470" s="199" t="s">
        <v>151</v>
      </c>
      <c r="E470" s="36"/>
      <c r="F470" s="200" t="s">
        <v>619</v>
      </c>
      <c r="G470" s="36"/>
      <c r="H470" s="36"/>
      <c r="I470" s="201"/>
      <c r="J470" s="36"/>
      <c r="K470" s="36"/>
      <c r="L470" s="39"/>
      <c r="M470" s="202"/>
      <c r="N470" s="203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151</v>
      </c>
      <c r="AU470" s="17" t="s">
        <v>83</v>
      </c>
    </row>
    <row r="471" spans="1:65" s="12" customFormat="1" ht="22.9" customHeight="1">
      <c r="B471" s="170"/>
      <c r="C471" s="171"/>
      <c r="D471" s="172" t="s">
        <v>72</v>
      </c>
      <c r="E471" s="184" t="s">
        <v>620</v>
      </c>
      <c r="F471" s="184" t="s">
        <v>621</v>
      </c>
      <c r="G471" s="171"/>
      <c r="H471" s="171"/>
      <c r="I471" s="174"/>
      <c r="J471" s="185">
        <f>BK471</f>
        <v>0</v>
      </c>
      <c r="K471" s="171"/>
      <c r="L471" s="176"/>
      <c r="M471" s="177"/>
      <c r="N471" s="178"/>
      <c r="O471" s="178"/>
      <c r="P471" s="179">
        <f>SUM(P472:P473)</f>
        <v>0</v>
      </c>
      <c r="Q471" s="178"/>
      <c r="R471" s="179">
        <f>SUM(R472:R473)</f>
        <v>0</v>
      </c>
      <c r="S471" s="178"/>
      <c r="T471" s="180">
        <f>SUM(T472:T473)</f>
        <v>0</v>
      </c>
      <c r="AR471" s="181" t="s">
        <v>81</v>
      </c>
      <c r="AT471" s="182" t="s">
        <v>72</v>
      </c>
      <c r="AU471" s="182" t="s">
        <v>81</v>
      </c>
      <c r="AY471" s="181" t="s">
        <v>143</v>
      </c>
      <c r="BK471" s="183">
        <f>SUM(BK472:BK473)</f>
        <v>0</v>
      </c>
    </row>
    <row r="472" spans="1:65" s="2" customFormat="1" ht="16.5" customHeight="1">
      <c r="A472" s="34"/>
      <c r="B472" s="35"/>
      <c r="C472" s="186" t="s">
        <v>391</v>
      </c>
      <c r="D472" s="186" t="s">
        <v>145</v>
      </c>
      <c r="E472" s="187" t="s">
        <v>622</v>
      </c>
      <c r="F472" s="188" t="s">
        <v>623</v>
      </c>
      <c r="G472" s="189" t="s">
        <v>167</v>
      </c>
      <c r="H472" s="190">
        <v>144.238</v>
      </c>
      <c r="I472" s="191"/>
      <c r="J472" s="192">
        <f>ROUND(I472*H472,2)</f>
        <v>0</v>
      </c>
      <c r="K472" s="188" t="s">
        <v>149</v>
      </c>
      <c r="L472" s="39"/>
      <c r="M472" s="193" t="s">
        <v>1</v>
      </c>
      <c r="N472" s="194" t="s">
        <v>38</v>
      </c>
      <c r="O472" s="71"/>
      <c r="P472" s="195">
        <f>O472*H472</f>
        <v>0</v>
      </c>
      <c r="Q472" s="195">
        <v>0</v>
      </c>
      <c r="R472" s="195">
        <f>Q472*H472</f>
        <v>0</v>
      </c>
      <c r="S472" s="195">
        <v>0</v>
      </c>
      <c r="T472" s="196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7" t="s">
        <v>150</v>
      </c>
      <c r="AT472" s="197" t="s">
        <v>145</v>
      </c>
      <c r="AU472" s="197" t="s">
        <v>83</v>
      </c>
      <c r="AY472" s="17" t="s">
        <v>143</v>
      </c>
      <c r="BE472" s="198">
        <f>IF(N472="základní",J472,0)</f>
        <v>0</v>
      </c>
      <c r="BF472" s="198">
        <f>IF(N472="snížená",J472,0)</f>
        <v>0</v>
      </c>
      <c r="BG472" s="198">
        <f>IF(N472="zákl. přenesená",J472,0)</f>
        <v>0</v>
      </c>
      <c r="BH472" s="198">
        <f>IF(N472="sníž. přenesená",J472,0)</f>
        <v>0</v>
      </c>
      <c r="BI472" s="198">
        <f>IF(N472="nulová",J472,0)</f>
        <v>0</v>
      </c>
      <c r="BJ472" s="17" t="s">
        <v>81</v>
      </c>
      <c r="BK472" s="198">
        <f>ROUND(I472*H472,2)</f>
        <v>0</v>
      </c>
      <c r="BL472" s="17" t="s">
        <v>150</v>
      </c>
      <c r="BM472" s="197" t="s">
        <v>624</v>
      </c>
    </row>
    <row r="473" spans="1:65" s="2" customFormat="1" ht="11.25">
      <c r="A473" s="34"/>
      <c r="B473" s="35"/>
      <c r="C473" s="36"/>
      <c r="D473" s="199" t="s">
        <v>151</v>
      </c>
      <c r="E473" s="36"/>
      <c r="F473" s="200" t="s">
        <v>625</v>
      </c>
      <c r="G473" s="36"/>
      <c r="H473" s="36"/>
      <c r="I473" s="201"/>
      <c r="J473" s="36"/>
      <c r="K473" s="36"/>
      <c r="L473" s="39"/>
      <c r="M473" s="202"/>
      <c r="N473" s="203"/>
      <c r="O473" s="71"/>
      <c r="P473" s="71"/>
      <c r="Q473" s="71"/>
      <c r="R473" s="71"/>
      <c r="S473" s="71"/>
      <c r="T473" s="72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151</v>
      </c>
      <c r="AU473" s="17" t="s">
        <v>83</v>
      </c>
    </row>
    <row r="474" spans="1:65" s="12" customFormat="1" ht="25.9" customHeight="1">
      <c r="B474" s="170"/>
      <c r="C474" s="171"/>
      <c r="D474" s="172" t="s">
        <v>72</v>
      </c>
      <c r="E474" s="173" t="s">
        <v>626</v>
      </c>
      <c r="F474" s="173" t="s">
        <v>627</v>
      </c>
      <c r="G474" s="171"/>
      <c r="H474" s="171"/>
      <c r="I474" s="174"/>
      <c r="J474" s="175">
        <f>BK474</f>
        <v>0</v>
      </c>
      <c r="K474" s="171"/>
      <c r="L474" s="176"/>
      <c r="M474" s="177"/>
      <c r="N474" s="178"/>
      <c r="O474" s="178"/>
      <c r="P474" s="179">
        <f>P475+P491+P517+P533+P542+P547+P558+P568+P603+P613+P700+P720+P758+P792+P794</f>
        <v>0</v>
      </c>
      <c r="Q474" s="178"/>
      <c r="R474" s="179">
        <f>R475+R491+R517+R533+R542+R547+R558+R568+R603+R613+R700+R720+R758+R792+R794</f>
        <v>1.3173327699999999</v>
      </c>
      <c r="S474" s="178"/>
      <c r="T474" s="180">
        <f>T475+T491+T517+T533+T542+T547+T558+T568+T603+T613+T700+T720+T758+T792+T794</f>
        <v>0</v>
      </c>
      <c r="AR474" s="181" t="s">
        <v>83</v>
      </c>
      <c r="AT474" s="182" t="s">
        <v>72</v>
      </c>
      <c r="AU474" s="182" t="s">
        <v>73</v>
      </c>
      <c r="AY474" s="181" t="s">
        <v>143</v>
      </c>
      <c r="BK474" s="183">
        <f>BK475+BK491+BK517+BK533+BK542+BK547+BK558+BK568+BK603+BK613+BK700+BK720+BK758+BK792+BK794</f>
        <v>0</v>
      </c>
    </row>
    <row r="475" spans="1:65" s="12" customFormat="1" ht="22.9" customHeight="1">
      <c r="B475" s="170"/>
      <c r="C475" s="171"/>
      <c r="D475" s="172" t="s">
        <v>72</v>
      </c>
      <c r="E475" s="184" t="s">
        <v>628</v>
      </c>
      <c r="F475" s="184" t="s">
        <v>629</v>
      </c>
      <c r="G475" s="171"/>
      <c r="H475" s="171"/>
      <c r="I475" s="174"/>
      <c r="J475" s="185">
        <f>BK475</f>
        <v>0</v>
      </c>
      <c r="K475" s="171"/>
      <c r="L475" s="176"/>
      <c r="M475" s="177"/>
      <c r="N475" s="178"/>
      <c r="O475" s="178"/>
      <c r="P475" s="179">
        <f>SUM(P476:P490)</f>
        <v>0</v>
      </c>
      <c r="Q475" s="178"/>
      <c r="R475" s="179">
        <f>SUM(R476:R490)</f>
        <v>0</v>
      </c>
      <c r="S475" s="178"/>
      <c r="T475" s="180">
        <f>SUM(T476:T490)</f>
        <v>0</v>
      </c>
      <c r="AR475" s="181" t="s">
        <v>83</v>
      </c>
      <c r="AT475" s="182" t="s">
        <v>72</v>
      </c>
      <c r="AU475" s="182" t="s">
        <v>81</v>
      </c>
      <c r="AY475" s="181" t="s">
        <v>143</v>
      </c>
      <c r="BK475" s="183">
        <f>SUM(BK476:BK490)</f>
        <v>0</v>
      </c>
    </row>
    <row r="476" spans="1:65" s="2" customFormat="1" ht="24.2" customHeight="1">
      <c r="A476" s="34"/>
      <c r="B476" s="35"/>
      <c r="C476" s="186" t="s">
        <v>630</v>
      </c>
      <c r="D476" s="186" t="s">
        <v>145</v>
      </c>
      <c r="E476" s="187" t="s">
        <v>631</v>
      </c>
      <c r="F476" s="188" t="s">
        <v>632</v>
      </c>
      <c r="G476" s="189" t="s">
        <v>180</v>
      </c>
      <c r="H476" s="190">
        <v>304.13600000000002</v>
      </c>
      <c r="I476" s="191"/>
      <c r="J476" s="192">
        <f>ROUND(I476*H476,2)</f>
        <v>0</v>
      </c>
      <c r="K476" s="188" t="s">
        <v>149</v>
      </c>
      <c r="L476" s="39"/>
      <c r="M476" s="193" t="s">
        <v>1</v>
      </c>
      <c r="N476" s="194" t="s">
        <v>38</v>
      </c>
      <c r="O476" s="71"/>
      <c r="P476" s="195">
        <f>O476*H476</f>
        <v>0</v>
      </c>
      <c r="Q476" s="195">
        <v>0</v>
      </c>
      <c r="R476" s="195">
        <f>Q476*H476</f>
        <v>0</v>
      </c>
      <c r="S476" s="195">
        <v>0</v>
      </c>
      <c r="T476" s="196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7" t="s">
        <v>195</v>
      </c>
      <c r="AT476" s="197" t="s">
        <v>145</v>
      </c>
      <c r="AU476" s="197" t="s">
        <v>83</v>
      </c>
      <c r="AY476" s="17" t="s">
        <v>143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7" t="s">
        <v>81</v>
      </c>
      <c r="BK476" s="198">
        <f>ROUND(I476*H476,2)</f>
        <v>0</v>
      </c>
      <c r="BL476" s="17" t="s">
        <v>195</v>
      </c>
      <c r="BM476" s="197" t="s">
        <v>633</v>
      </c>
    </row>
    <row r="477" spans="1:65" s="2" customFormat="1" ht="11.25">
      <c r="A477" s="34"/>
      <c r="B477" s="35"/>
      <c r="C477" s="36"/>
      <c r="D477" s="199" t="s">
        <v>151</v>
      </c>
      <c r="E477" s="36"/>
      <c r="F477" s="200" t="s">
        <v>634</v>
      </c>
      <c r="G477" s="36"/>
      <c r="H477" s="36"/>
      <c r="I477" s="201"/>
      <c r="J477" s="36"/>
      <c r="K477" s="36"/>
      <c r="L477" s="39"/>
      <c r="M477" s="202"/>
      <c r="N477" s="203"/>
      <c r="O477" s="71"/>
      <c r="P477" s="71"/>
      <c r="Q477" s="71"/>
      <c r="R477" s="71"/>
      <c r="S477" s="71"/>
      <c r="T477" s="72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151</v>
      </c>
      <c r="AU477" s="17" t="s">
        <v>83</v>
      </c>
    </row>
    <row r="478" spans="1:65" s="13" customFormat="1" ht="33.75">
      <c r="B478" s="204"/>
      <c r="C478" s="205"/>
      <c r="D478" s="206" t="s">
        <v>153</v>
      </c>
      <c r="E478" s="207" t="s">
        <v>1</v>
      </c>
      <c r="F478" s="208" t="s">
        <v>635</v>
      </c>
      <c r="G478" s="205"/>
      <c r="H478" s="209">
        <v>304.13600000000002</v>
      </c>
      <c r="I478" s="210"/>
      <c r="J478" s="205"/>
      <c r="K478" s="205"/>
      <c r="L478" s="211"/>
      <c r="M478" s="212"/>
      <c r="N478" s="213"/>
      <c r="O478" s="213"/>
      <c r="P478" s="213"/>
      <c r="Q478" s="213"/>
      <c r="R478" s="213"/>
      <c r="S478" s="213"/>
      <c r="T478" s="214"/>
      <c r="AT478" s="215" t="s">
        <v>153</v>
      </c>
      <c r="AU478" s="215" t="s">
        <v>83</v>
      </c>
      <c r="AV478" s="13" t="s">
        <v>83</v>
      </c>
      <c r="AW478" s="13" t="s">
        <v>30</v>
      </c>
      <c r="AX478" s="13" t="s">
        <v>81</v>
      </c>
      <c r="AY478" s="215" t="s">
        <v>143</v>
      </c>
    </row>
    <row r="479" spans="1:65" s="2" customFormat="1" ht="16.5" customHeight="1">
      <c r="A479" s="34"/>
      <c r="B479" s="35"/>
      <c r="C479" s="227" t="s">
        <v>396</v>
      </c>
      <c r="D479" s="227" t="s">
        <v>219</v>
      </c>
      <c r="E479" s="228" t="s">
        <v>636</v>
      </c>
      <c r="F479" s="229" t="s">
        <v>637</v>
      </c>
      <c r="G479" s="230" t="s">
        <v>167</v>
      </c>
      <c r="H479" s="231">
        <v>0.1</v>
      </c>
      <c r="I479" s="232"/>
      <c r="J479" s="233">
        <f>ROUND(I479*H479,2)</f>
        <v>0</v>
      </c>
      <c r="K479" s="229" t="s">
        <v>149</v>
      </c>
      <c r="L479" s="234"/>
      <c r="M479" s="235" t="s">
        <v>1</v>
      </c>
      <c r="N479" s="236" t="s">
        <v>38</v>
      </c>
      <c r="O479" s="71"/>
      <c r="P479" s="195">
        <f>O479*H479</f>
        <v>0</v>
      </c>
      <c r="Q479" s="195">
        <v>0</v>
      </c>
      <c r="R479" s="195">
        <f>Q479*H479</f>
        <v>0</v>
      </c>
      <c r="S479" s="195">
        <v>0</v>
      </c>
      <c r="T479" s="196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7" t="s">
        <v>239</v>
      </c>
      <c r="AT479" s="197" t="s">
        <v>219</v>
      </c>
      <c r="AU479" s="197" t="s">
        <v>83</v>
      </c>
      <c r="AY479" s="17" t="s">
        <v>143</v>
      </c>
      <c r="BE479" s="198">
        <f>IF(N479="základní",J479,0)</f>
        <v>0</v>
      </c>
      <c r="BF479" s="198">
        <f>IF(N479="snížená",J479,0)</f>
        <v>0</v>
      </c>
      <c r="BG479" s="198">
        <f>IF(N479="zákl. přenesená",J479,0)</f>
        <v>0</v>
      </c>
      <c r="BH479" s="198">
        <f>IF(N479="sníž. přenesená",J479,0)</f>
        <v>0</v>
      </c>
      <c r="BI479" s="198">
        <f>IF(N479="nulová",J479,0)</f>
        <v>0</v>
      </c>
      <c r="BJ479" s="17" t="s">
        <v>81</v>
      </c>
      <c r="BK479" s="198">
        <f>ROUND(I479*H479,2)</f>
        <v>0</v>
      </c>
      <c r="BL479" s="17" t="s">
        <v>195</v>
      </c>
      <c r="BM479" s="197" t="s">
        <v>638</v>
      </c>
    </row>
    <row r="480" spans="1:65" s="2" customFormat="1" ht="19.5">
      <c r="A480" s="34"/>
      <c r="B480" s="35"/>
      <c r="C480" s="36"/>
      <c r="D480" s="206" t="s">
        <v>258</v>
      </c>
      <c r="E480" s="36"/>
      <c r="F480" s="237" t="s">
        <v>639</v>
      </c>
      <c r="G480" s="36"/>
      <c r="H480" s="36"/>
      <c r="I480" s="201"/>
      <c r="J480" s="36"/>
      <c r="K480" s="36"/>
      <c r="L480" s="39"/>
      <c r="M480" s="202"/>
      <c r="N480" s="203"/>
      <c r="O480" s="71"/>
      <c r="P480" s="71"/>
      <c r="Q480" s="71"/>
      <c r="R480" s="71"/>
      <c r="S480" s="71"/>
      <c r="T480" s="72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258</v>
      </c>
      <c r="AU480" s="17" t="s">
        <v>83</v>
      </c>
    </row>
    <row r="481" spans="1:65" s="13" customFormat="1" ht="11.25">
      <c r="B481" s="204"/>
      <c r="C481" s="205"/>
      <c r="D481" s="206" t="s">
        <v>153</v>
      </c>
      <c r="E481" s="207" t="s">
        <v>1</v>
      </c>
      <c r="F481" s="208" t="s">
        <v>640</v>
      </c>
      <c r="G481" s="205"/>
      <c r="H481" s="209">
        <v>0.1</v>
      </c>
      <c r="I481" s="210"/>
      <c r="J481" s="205"/>
      <c r="K481" s="205"/>
      <c r="L481" s="211"/>
      <c r="M481" s="212"/>
      <c r="N481" s="213"/>
      <c r="O481" s="213"/>
      <c r="P481" s="213"/>
      <c r="Q481" s="213"/>
      <c r="R481" s="213"/>
      <c r="S481" s="213"/>
      <c r="T481" s="214"/>
      <c r="AT481" s="215" t="s">
        <v>153</v>
      </c>
      <c r="AU481" s="215" t="s">
        <v>83</v>
      </c>
      <c r="AV481" s="13" t="s">
        <v>83</v>
      </c>
      <c r="AW481" s="13" t="s">
        <v>30</v>
      </c>
      <c r="AX481" s="13" t="s">
        <v>73</v>
      </c>
      <c r="AY481" s="215" t="s">
        <v>143</v>
      </c>
    </row>
    <row r="482" spans="1:65" s="14" customFormat="1" ht="11.25">
      <c r="B482" s="216"/>
      <c r="C482" s="217"/>
      <c r="D482" s="206" t="s">
        <v>153</v>
      </c>
      <c r="E482" s="218" t="s">
        <v>1</v>
      </c>
      <c r="F482" s="219" t="s">
        <v>155</v>
      </c>
      <c r="G482" s="217"/>
      <c r="H482" s="220">
        <v>0.1</v>
      </c>
      <c r="I482" s="221"/>
      <c r="J482" s="217"/>
      <c r="K482" s="217"/>
      <c r="L482" s="222"/>
      <c r="M482" s="223"/>
      <c r="N482" s="224"/>
      <c r="O482" s="224"/>
      <c r="P482" s="224"/>
      <c r="Q482" s="224"/>
      <c r="R482" s="224"/>
      <c r="S482" s="224"/>
      <c r="T482" s="225"/>
      <c r="AT482" s="226" t="s">
        <v>153</v>
      </c>
      <c r="AU482" s="226" t="s">
        <v>83</v>
      </c>
      <c r="AV482" s="14" t="s">
        <v>150</v>
      </c>
      <c r="AW482" s="14" t="s">
        <v>30</v>
      </c>
      <c r="AX482" s="14" t="s">
        <v>81</v>
      </c>
      <c r="AY482" s="226" t="s">
        <v>143</v>
      </c>
    </row>
    <row r="483" spans="1:65" s="2" customFormat="1" ht="24.2" customHeight="1">
      <c r="A483" s="34"/>
      <c r="B483" s="35"/>
      <c r="C483" s="186" t="s">
        <v>641</v>
      </c>
      <c r="D483" s="186" t="s">
        <v>145</v>
      </c>
      <c r="E483" s="187" t="s">
        <v>642</v>
      </c>
      <c r="F483" s="188" t="s">
        <v>643</v>
      </c>
      <c r="G483" s="189" t="s">
        <v>180</v>
      </c>
      <c r="H483" s="190">
        <v>304.13600000000002</v>
      </c>
      <c r="I483" s="191"/>
      <c r="J483" s="192">
        <f>ROUND(I483*H483,2)</f>
        <v>0</v>
      </c>
      <c r="K483" s="188" t="s">
        <v>149</v>
      </c>
      <c r="L483" s="39"/>
      <c r="M483" s="193" t="s">
        <v>1</v>
      </c>
      <c r="N483" s="194" t="s">
        <v>38</v>
      </c>
      <c r="O483" s="71"/>
      <c r="P483" s="195">
        <f>O483*H483</f>
        <v>0</v>
      </c>
      <c r="Q483" s="195">
        <v>0</v>
      </c>
      <c r="R483" s="195">
        <f>Q483*H483</f>
        <v>0</v>
      </c>
      <c r="S483" s="195">
        <v>0</v>
      </c>
      <c r="T483" s="196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7" t="s">
        <v>195</v>
      </c>
      <c r="AT483" s="197" t="s">
        <v>145</v>
      </c>
      <c r="AU483" s="197" t="s">
        <v>83</v>
      </c>
      <c r="AY483" s="17" t="s">
        <v>143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17" t="s">
        <v>81</v>
      </c>
      <c r="BK483" s="198">
        <f>ROUND(I483*H483,2)</f>
        <v>0</v>
      </c>
      <c r="BL483" s="17" t="s">
        <v>195</v>
      </c>
      <c r="BM483" s="197" t="s">
        <v>644</v>
      </c>
    </row>
    <row r="484" spans="1:65" s="2" customFormat="1" ht="11.25">
      <c r="A484" s="34"/>
      <c r="B484" s="35"/>
      <c r="C484" s="36"/>
      <c r="D484" s="199" t="s">
        <v>151</v>
      </c>
      <c r="E484" s="36"/>
      <c r="F484" s="200" t="s">
        <v>645</v>
      </c>
      <c r="G484" s="36"/>
      <c r="H484" s="36"/>
      <c r="I484" s="201"/>
      <c r="J484" s="36"/>
      <c r="K484" s="36"/>
      <c r="L484" s="39"/>
      <c r="M484" s="202"/>
      <c r="N484" s="203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151</v>
      </c>
      <c r="AU484" s="17" t="s">
        <v>83</v>
      </c>
    </row>
    <row r="485" spans="1:65" s="13" customFormat="1" ht="33.75">
      <c r="B485" s="204"/>
      <c r="C485" s="205"/>
      <c r="D485" s="206" t="s">
        <v>153</v>
      </c>
      <c r="E485" s="207" t="s">
        <v>1</v>
      </c>
      <c r="F485" s="208" t="s">
        <v>635</v>
      </c>
      <c r="G485" s="205"/>
      <c r="H485" s="209">
        <v>304.13600000000002</v>
      </c>
      <c r="I485" s="210"/>
      <c r="J485" s="205"/>
      <c r="K485" s="205"/>
      <c r="L485" s="211"/>
      <c r="M485" s="212"/>
      <c r="N485" s="213"/>
      <c r="O485" s="213"/>
      <c r="P485" s="213"/>
      <c r="Q485" s="213"/>
      <c r="R485" s="213"/>
      <c r="S485" s="213"/>
      <c r="T485" s="214"/>
      <c r="AT485" s="215" t="s">
        <v>153</v>
      </c>
      <c r="AU485" s="215" t="s">
        <v>83</v>
      </c>
      <c r="AV485" s="13" t="s">
        <v>83</v>
      </c>
      <c r="AW485" s="13" t="s">
        <v>30</v>
      </c>
      <c r="AX485" s="13" t="s">
        <v>81</v>
      </c>
      <c r="AY485" s="215" t="s">
        <v>143</v>
      </c>
    </row>
    <row r="486" spans="1:65" s="2" customFormat="1" ht="44.25" customHeight="1">
      <c r="A486" s="34"/>
      <c r="B486" s="35"/>
      <c r="C486" s="227" t="s">
        <v>400</v>
      </c>
      <c r="D486" s="227" t="s">
        <v>219</v>
      </c>
      <c r="E486" s="228" t="s">
        <v>646</v>
      </c>
      <c r="F486" s="229" t="s">
        <v>647</v>
      </c>
      <c r="G486" s="230" t="s">
        <v>180</v>
      </c>
      <c r="H486" s="231">
        <v>354.471</v>
      </c>
      <c r="I486" s="232"/>
      <c r="J486" s="233">
        <f>ROUND(I486*H486,2)</f>
        <v>0</v>
      </c>
      <c r="K486" s="229" t="s">
        <v>149</v>
      </c>
      <c r="L486" s="234"/>
      <c r="M486" s="235" t="s">
        <v>1</v>
      </c>
      <c r="N486" s="236" t="s">
        <v>38</v>
      </c>
      <c r="O486" s="71"/>
      <c r="P486" s="195">
        <f>O486*H486</f>
        <v>0</v>
      </c>
      <c r="Q486" s="195">
        <v>0</v>
      </c>
      <c r="R486" s="195">
        <f>Q486*H486</f>
        <v>0</v>
      </c>
      <c r="S486" s="195">
        <v>0</v>
      </c>
      <c r="T486" s="196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7" t="s">
        <v>239</v>
      </c>
      <c r="AT486" s="197" t="s">
        <v>219</v>
      </c>
      <c r="AU486" s="197" t="s">
        <v>83</v>
      </c>
      <c r="AY486" s="17" t="s">
        <v>143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7" t="s">
        <v>81</v>
      </c>
      <c r="BK486" s="198">
        <f>ROUND(I486*H486,2)</f>
        <v>0</v>
      </c>
      <c r="BL486" s="17" t="s">
        <v>195</v>
      </c>
      <c r="BM486" s="197" t="s">
        <v>648</v>
      </c>
    </row>
    <row r="487" spans="1:65" s="13" customFormat="1" ht="11.25">
      <c r="B487" s="204"/>
      <c r="C487" s="205"/>
      <c r="D487" s="206" t="s">
        <v>153</v>
      </c>
      <c r="E487" s="207" t="s">
        <v>1</v>
      </c>
      <c r="F487" s="208" t="s">
        <v>649</v>
      </c>
      <c r="G487" s="205"/>
      <c r="H487" s="209">
        <v>354.471</v>
      </c>
      <c r="I487" s="210"/>
      <c r="J487" s="205"/>
      <c r="K487" s="205"/>
      <c r="L487" s="211"/>
      <c r="M487" s="212"/>
      <c r="N487" s="213"/>
      <c r="O487" s="213"/>
      <c r="P487" s="213"/>
      <c r="Q487" s="213"/>
      <c r="R487" s="213"/>
      <c r="S487" s="213"/>
      <c r="T487" s="214"/>
      <c r="AT487" s="215" t="s">
        <v>153</v>
      </c>
      <c r="AU487" s="215" t="s">
        <v>83</v>
      </c>
      <c r="AV487" s="13" t="s">
        <v>83</v>
      </c>
      <c r="AW487" s="13" t="s">
        <v>30</v>
      </c>
      <c r="AX487" s="13" t="s">
        <v>73</v>
      </c>
      <c r="AY487" s="215" t="s">
        <v>143</v>
      </c>
    </row>
    <row r="488" spans="1:65" s="14" customFormat="1" ht="11.25">
      <c r="B488" s="216"/>
      <c r="C488" s="217"/>
      <c r="D488" s="206" t="s">
        <v>153</v>
      </c>
      <c r="E488" s="218" t="s">
        <v>1</v>
      </c>
      <c r="F488" s="219" t="s">
        <v>155</v>
      </c>
      <c r="G488" s="217"/>
      <c r="H488" s="220">
        <v>354.471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153</v>
      </c>
      <c r="AU488" s="226" t="s">
        <v>83</v>
      </c>
      <c r="AV488" s="14" t="s">
        <v>150</v>
      </c>
      <c r="AW488" s="14" t="s">
        <v>30</v>
      </c>
      <c r="AX488" s="14" t="s">
        <v>81</v>
      </c>
      <c r="AY488" s="226" t="s">
        <v>143</v>
      </c>
    </row>
    <row r="489" spans="1:65" s="2" customFormat="1" ht="24.2" customHeight="1">
      <c r="A489" s="34"/>
      <c r="B489" s="35"/>
      <c r="C489" s="186" t="s">
        <v>650</v>
      </c>
      <c r="D489" s="186" t="s">
        <v>145</v>
      </c>
      <c r="E489" s="187" t="s">
        <v>651</v>
      </c>
      <c r="F489" s="188" t="s">
        <v>652</v>
      </c>
      <c r="G489" s="189" t="s">
        <v>167</v>
      </c>
      <c r="H489" s="190">
        <v>2.4649999999999999</v>
      </c>
      <c r="I489" s="191"/>
      <c r="J489" s="192">
        <f>ROUND(I489*H489,2)</f>
        <v>0</v>
      </c>
      <c r="K489" s="188" t="s">
        <v>149</v>
      </c>
      <c r="L489" s="39"/>
      <c r="M489" s="193" t="s">
        <v>1</v>
      </c>
      <c r="N489" s="194" t="s">
        <v>38</v>
      </c>
      <c r="O489" s="71"/>
      <c r="P489" s="195">
        <f>O489*H489</f>
        <v>0</v>
      </c>
      <c r="Q489" s="195">
        <v>0</v>
      </c>
      <c r="R489" s="195">
        <f>Q489*H489</f>
        <v>0</v>
      </c>
      <c r="S489" s="195">
        <v>0</v>
      </c>
      <c r="T489" s="196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7" t="s">
        <v>195</v>
      </c>
      <c r="AT489" s="197" t="s">
        <v>145</v>
      </c>
      <c r="AU489" s="197" t="s">
        <v>83</v>
      </c>
      <c r="AY489" s="17" t="s">
        <v>143</v>
      </c>
      <c r="BE489" s="198">
        <f>IF(N489="základní",J489,0)</f>
        <v>0</v>
      </c>
      <c r="BF489" s="198">
        <f>IF(N489="snížená",J489,0)</f>
        <v>0</v>
      </c>
      <c r="BG489" s="198">
        <f>IF(N489="zákl. přenesená",J489,0)</f>
        <v>0</v>
      </c>
      <c r="BH489" s="198">
        <f>IF(N489="sníž. přenesená",J489,0)</f>
        <v>0</v>
      </c>
      <c r="BI489" s="198">
        <f>IF(N489="nulová",J489,0)</f>
        <v>0</v>
      </c>
      <c r="BJ489" s="17" t="s">
        <v>81</v>
      </c>
      <c r="BK489" s="198">
        <f>ROUND(I489*H489,2)</f>
        <v>0</v>
      </c>
      <c r="BL489" s="17" t="s">
        <v>195</v>
      </c>
      <c r="BM489" s="197" t="s">
        <v>653</v>
      </c>
    </row>
    <row r="490" spans="1:65" s="2" customFormat="1" ht="11.25">
      <c r="A490" s="34"/>
      <c r="B490" s="35"/>
      <c r="C490" s="36"/>
      <c r="D490" s="199" t="s">
        <v>151</v>
      </c>
      <c r="E490" s="36"/>
      <c r="F490" s="200" t="s">
        <v>654</v>
      </c>
      <c r="G490" s="36"/>
      <c r="H490" s="36"/>
      <c r="I490" s="201"/>
      <c r="J490" s="36"/>
      <c r="K490" s="36"/>
      <c r="L490" s="39"/>
      <c r="M490" s="202"/>
      <c r="N490" s="203"/>
      <c r="O490" s="71"/>
      <c r="P490" s="71"/>
      <c r="Q490" s="71"/>
      <c r="R490" s="71"/>
      <c r="S490" s="71"/>
      <c r="T490" s="72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151</v>
      </c>
      <c r="AU490" s="17" t="s">
        <v>83</v>
      </c>
    </row>
    <row r="491" spans="1:65" s="12" customFormat="1" ht="22.9" customHeight="1">
      <c r="B491" s="170"/>
      <c r="C491" s="171"/>
      <c r="D491" s="172" t="s">
        <v>72</v>
      </c>
      <c r="E491" s="184" t="s">
        <v>655</v>
      </c>
      <c r="F491" s="184" t="s">
        <v>656</v>
      </c>
      <c r="G491" s="171"/>
      <c r="H491" s="171"/>
      <c r="I491" s="174"/>
      <c r="J491" s="185">
        <f>BK491</f>
        <v>0</v>
      </c>
      <c r="K491" s="171"/>
      <c r="L491" s="176"/>
      <c r="M491" s="177"/>
      <c r="N491" s="178"/>
      <c r="O491" s="178"/>
      <c r="P491" s="179">
        <f>SUM(P492:P516)</f>
        <v>0</v>
      </c>
      <c r="Q491" s="178"/>
      <c r="R491" s="179">
        <f>SUM(R492:R516)</f>
        <v>4.2900000000000001E-2</v>
      </c>
      <c r="S491" s="178"/>
      <c r="T491" s="180">
        <f>SUM(T492:T516)</f>
        <v>0</v>
      </c>
      <c r="AR491" s="181" t="s">
        <v>83</v>
      </c>
      <c r="AT491" s="182" t="s">
        <v>72</v>
      </c>
      <c r="AU491" s="182" t="s">
        <v>81</v>
      </c>
      <c r="AY491" s="181" t="s">
        <v>143</v>
      </c>
      <c r="BK491" s="183">
        <f>SUM(BK492:BK516)</f>
        <v>0</v>
      </c>
    </row>
    <row r="492" spans="1:65" s="2" customFormat="1" ht="24.2" customHeight="1">
      <c r="A492" s="34"/>
      <c r="B492" s="35"/>
      <c r="C492" s="186" t="s">
        <v>405</v>
      </c>
      <c r="D492" s="186" t="s">
        <v>145</v>
      </c>
      <c r="E492" s="187" t="s">
        <v>657</v>
      </c>
      <c r="F492" s="188" t="s">
        <v>658</v>
      </c>
      <c r="G492" s="189" t="s">
        <v>180</v>
      </c>
      <c r="H492" s="190">
        <v>48.75</v>
      </c>
      <c r="I492" s="191"/>
      <c r="J492" s="192">
        <f>ROUND(I492*H492,2)</f>
        <v>0</v>
      </c>
      <c r="K492" s="188" t="s">
        <v>659</v>
      </c>
      <c r="L492" s="39"/>
      <c r="M492" s="193" t="s">
        <v>1</v>
      </c>
      <c r="N492" s="194" t="s">
        <v>38</v>
      </c>
      <c r="O492" s="71"/>
      <c r="P492" s="195">
        <f>O492*H492</f>
        <v>0</v>
      </c>
      <c r="Q492" s="195">
        <v>0</v>
      </c>
      <c r="R492" s="195">
        <f>Q492*H492</f>
        <v>0</v>
      </c>
      <c r="S492" s="195">
        <v>0</v>
      </c>
      <c r="T492" s="196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7" t="s">
        <v>195</v>
      </c>
      <c r="AT492" s="197" t="s">
        <v>145</v>
      </c>
      <c r="AU492" s="197" t="s">
        <v>83</v>
      </c>
      <c r="AY492" s="17" t="s">
        <v>143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7" t="s">
        <v>81</v>
      </c>
      <c r="BK492" s="198">
        <f>ROUND(I492*H492,2)</f>
        <v>0</v>
      </c>
      <c r="BL492" s="17" t="s">
        <v>195</v>
      </c>
      <c r="BM492" s="197" t="s">
        <v>660</v>
      </c>
    </row>
    <row r="493" spans="1:65" s="2" customFormat="1" ht="11.25">
      <c r="A493" s="34"/>
      <c r="B493" s="35"/>
      <c r="C493" s="36"/>
      <c r="D493" s="199" t="s">
        <v>151</v>
      </c>
      <c r="E493" s="36"/>
      <c r="F493" s="200" t="s">
        <v>661</v>
      </c>
      <c r="G493" s="36"/>
      <c r="H493" s="36"/>
      <c r="I493" s="201"/>
      <c r="J493" s="36"/>
      <c r="K493" s="36"/>
      <c r="L493" s="39"/>
      <c r="M493" s="202"/>
      <c r="N493" s="203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151</v>
      </c>
      <c r="AU493" s="17" t="s">
        <v>83</v>
      </c>
    </row>
    <row r="494" spans="1:65" s="13" customFormat="1" ht="11.25">
      <c r="B494" s="204"/>
      <c r="C494" s="205"/>
      <c r="D494" s="206" t="s">
        <v>153</v>
      </c>
      <c r="E494" s="207" t="s">
        <v>1</v>
      </c>
      <c r="F494" s="208" t="s">
        <v>662</v>
      </c>
      <c r="G494" s="205"/>
      <c r="H494" s="209">
        <v>48.75</v>
      </c>
      <c r="I494" s="210"/>
      <c r="J494" s="205"/>
      <c r="K494" s="205"/>
      <c r="L494" s="211"/>
      <c r="M494" s="212"/>
      <c r="N494" s="213"/>
      <c r="O494" s="213"/>
      <c r="P494" s="213"/>
      <c r="Q494" s="213"/>
      <c r="R494" s="213"/>
      <c r="S494" s="213"/>
      <c r="T494" s="214"/>
      <c r="AT494" s="215" t="s">
        <v>153</v>
      </c>
      <c r="AU494" s="215" t="s">
        <v>83</v>
      </c>
      <c r="AV494" s="13" t="s">
        <v>83</v>
      </c>
      <c r="AW494" s="13" t="s">
        <v>30</v>
      </c>
      <c r="AX494" s="13" t="s">
        <v>81</v>
      </c>
      <c r="AY494" s="215" t="s">
        <v>143</v>
      </c>
    </row>
    <row r="495" spans="1:65" s="2" customFormat="1" ht="16.5" customHeight="1">
      <c r="A495" s="34"/>
      <c r="B495" s="35"/>
      <c r="C495" s="227" t="s">
        <v>663</v>
      </c>
      <c r="D495" s="227" t="s">
        <v>219</v>
      </c>
      <c r="E495" s="228" t="s">
        <v>636</v>
      </c>
      <c r="F495" s="229" t="s">
        <v>637</v>
      </c>
      <c r="G495" s="230" t="s">
        <v>167</v>
      </c>
      <c r="H495" s="231">
        <v>1.6E-2</v>
      </c>
      <c r="I495" s="232"/>
      <c r="J495" s="233">
        <f>ROUND(I495*H495,2)</f>
        <v>0</v>
      </c>
      <c r="K495" s="229" t="s">
        <v>149</v>
      </c>
      <c r="L495" s="234"/>
      <c r="M495" s="235" t="s">
        <v>1</v>
      </c>
      <c r="N495" s="236" t="s">
        <v>38</v>
      </c>
      <c r="O495" s="71"/>
      <c r="P495" s="195">
        <f>O495*H495</f>
        <v>0</v>
      </c>
      <c r="Q495" s="195">
        <v>0</v>
      </c>
      <c r="R495" s="195">
        <f>Q495*H495</f>
        <v>0</v>
      </c>
      <c r="S495" s="195">
        <v>0</v>
      </c>
      <c r="T495" s="196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7" t="s">
        <v>239</v>
      </c>
      <c r="AT495" s="197" t="s">
        <v>219</v>
      </c>
      <c r="AU495" s="197" t="s">
        <v>83</v>
      </c>
      <c r="AY495" s="17" t="s">
        <v>143</v>
      </c>
      <c r="BE495" s="198">
        <f>IF(N495="základní",J495,0)</f>
        <v>0</v>
      </c>
      <c r="BF495" s="198">
        <f>IF(N495="snížená",J495,0)</f>
        <v>0</v>
      </c>
      <c r="BG495" s="198">
        <f>IF(N495="zákl. přenesená",J495,0)</f>
        <v>0</v>
      </c>
      <c r="BH495" s="198">
        <f>IF(N495="sníž. přenesená",J495,0)</f>
        <v>0</v>
      </c>
      <c r="BI495" s="198">
        <f>IF(N495="nulová",J495,0)</f>
        <v>0</v>
      </c>
      <c r="BJ495" s="17" t="s">
        <v>81</v>
      </c>
      <c r="BK495" s="198">
        <f>ROUND(I495*H495,2)</f>
        <v>0</v>
      </c>
      <c r="BL495" s="17" t="s">
        <v>195</v>
      </c>
      <c r="BM495" s="197" t="s">
        <v>664</v>
      </c>
    </row>
    <row r="496" spans="1:65" s="13" customFormat="1" ht="11.25">
      <c r="B496" s="204"/>
      <c r="C496" s="205"/>
      <c r="D496" s="206" t="s">
        <v>153</v>
      </c>
      <c r="E496" s="205"/>
      <c r="F496" s="208" t="s">
        <v>665</v>
      </c>
      <c r="G496" s="205"/>
      <c r="H496" s="209">
        <v>1.6E-2</v>
      </c>
      <c r="I496" s="210"/>
      <c r="J496" s="205"/>
      <c r="K496" s="205"/>
      <c r="L496" s="211"/>
      <c r="M496" s="212"/>
      <c r="N496" s="213"/>
      <c r="O496" s="213"/>
      <c r="P496" s="213"/>
      <c r="Q496" s="213"/>
      <c r="R496" s="213"/>
      <c r="S496" s="213"/>
      <c r="T496" s="214"/>
      <c r="AT496" s="215" t="s">
        <v>153</v>
      </c>
      <c r="AU496" s="215" t="s">
        <v>83</v>
      </c>
      <c r="AV496" s="13" t="s">
        <v>83</v>
      </c>
      <c r="AW496" s="13" t="s">
        <v>4</v>
      </c>
      <c r="AX496" s="13" t="s">
        <v>81</v>
      </c>
      <c r="AY496" s="215" t="s">
        <v>143</v>
      </c>
    </row>
    <row r="497" spans="1:65" s="2" customFormat="1" ht="24.2" customHeight="1">
      <c r="A497" s="34"/>
      <c r="B497" s="35"/>
      <c r="C497" s="186" t="s">
        <v>410</v>
      </c>
      <c r="D497" s="186" t="s">
        <v>145</v>
      </c>
      <c r="E497" s="187" t="s">
        <v>666</v>
      </c>
      <c r="F497" s="188" t="s">
        <v>667</v>
      </c>
      <c r="G497" s="189" t="s">
        <v>180</v>
      </c>
      <c r="H497" s="190">
        <v>48.75</v>
      </c>
      <c r="I497" s="191"/>
      <c r="J497" s="192">
        <f>ROUND(I497*H497,2)</f>
        <v>0</v>
      </c>
      <c r="K497" s="188" t="s">
        <v>659</v>
      </c>
      <c r="L497" s="39"/>
      <c r="M497" s="193" t="s">
        <v>1</v>
      </c>
      <c r="N497" s="194" t="s">
        <v>38</v>
      </c>
      <c r="O497" s="71"/>
      <c r="P497" s="195">
        <f>O497*H497</f>
        <v>0</v>
      </c>
      <c r="Q497" s="195">
        <v>8.8000000000000003E-4</v>
      </c>
      <c r="R497" s="195">
        <f>Q497*H497</f>
        <v>4.2900000000000001E-2</v>
      </c>
      <c r="S497" s="195">
        <v>0</v>
      </c>
      <c r="T497" s="196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7" t="s">
        <v>195</v>
      </c>
      <c r="AT497" s="197" t="s">
        <v>145</v>
      </c>
      <c r="AU497" s="197" t="s">
        <v>83</v>
      </c>
      <c r="AY497" s="17" t="s">
        <v>143</v>
      </c>
      <c r="BE497" s="198">
        <f>IF(N497="základní",J497,0)</f>
        <v>0</v>
      </c>
      <c r="BF497" s="198">
        <f>IF(N497="snížená",J497,0)</f>
        <v>0</v>
      </c>
      <c r="BG497" s="198">
        <f>IF(N497="zákl. přenesená",J497,0)</f>
        <v>0</v>
      </c>
      <c r="BH497" s="198">
        <f>IF(N497="sníž. přenesená",J497,0)</f>
        <v>0</v>
      </c>
      <c r="BI497" s="198">
        <f>IF(N497="nulová",J497,0)</f>
        <v>0</v>
      </c>
      <c r="BJ497" s="17" t="s">
        <v>81</v>
      </c>
      <c r="BK497" s="198">
        <f>ROUND(I497*H497,2)</f>
        <v>0</v>
      </c>
      <c r="BL497" s="17" t="s">
        <v>195</v>
      </c>
      <c r="BM497" s="197" t="s">
        <v>668</v>
      </c>
    </row>
    <row r="498" spans="1:65" s="2" customFormat="1" ht="11.25">
      <c r="A498" s="34"/>
      <c r="B498" s="35"/>
      <c r="C498" s="36"/>
      <c r="D498" s="199" t="s">
        <v>151</v>
      </c>
      <c r="E498" s="36"/>
      <c r="F498" s="200" t="s">
        <v>669</v>
      </c>
      <c r="G498" s="36"/>
      <c r="H498" s="36"/>
      <c r="I498" s="201"/>
      <c r="J498" s="36"/>
      <c r="K498" s="36"/>
      <c r="L498" s="39"/>
      <c r="M498" s="202"/>
      <c r="N498" s="203"/>
      <c r="O498" s="71"/>
      <c r="P498" s="71"/>
      <c r="Q498" s="71"/>
      <c r="R498" s="71"/>
      <c r="S498" s="71"/>
      <c r="T498" s="72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151</v>
      </c>
      <c r="AU498" s="17" t="s">
        <v>83</v>
      </c>
    </row>
    <row r="499" spans="1:65" s="13" customFormat="1" ht="11.25">
      <c r="B499" s="204"/>
      <c r="C499" s="205"/>
      <c r="D499" s="206" t="s">
        <v>153</v>
      </c>
      <c r="E499" s="207" t="s">
        <v>1</v>
      </c>
      <c r="F499" s="208" t="s">
        <v>662</v>
      </c>
      <c r="G499" s="205"/>
      <c r="H499" s="209">
        <v>48.75</v>
      </c>
      <c r="I499" s="210"/>
      <c r="J499" s="205"/>
      <c r="K499" s="205"/>
      <c r="L499" s="211"/>
      <c r="M499" s="212"/>
      <c r="N499" s="213"/>
      <c r="O499" s="213"/>
      <c r="P499" s="213"/>
      <c r="Q499" s="213"/>
      <c r="R499" s="213"/>
      <c r="S499" s="213"/>
      <c r="T499" s="214"/>
      <c r="AT499" s="215" t="s">
        <v>153</v>
      </c>
      <c r="AU499" s="215" t="s">
        <v>83</v>
      </c>
      <c r="AV499" s="13" t="s">
        <v>83</v>
      </c>
      <c r="AW499" s="13" t="s">
        <v>30</v>
      </c>
      <c r="AX499" s="13" t="s">
        <v>81</v>
      </c>
      <c r="AY499" s="215" t="s">
        <v>143</v>
      </c>
    </row>
    <row r="500" spans="1:65" s="2" customFormat="1" ht="44.25" customHeight="1">
      <c r="A500" s="34"/>
      <c r="B500" s="35"/>
      <c r="C500" s="227" t="s">
        <v>670</v>
      </c>
      <c r="D500" s="227" t="s">
        <v>219</v>
      </c>
      <c r="E500" s="228" t="s">
        <v>646</v>
      </c>
      <c r="F500" s="229" t="s">
        <v>647</v>
      </c>
      <c r="G500" s="230" t="s">
        <v>180</v>
      </c>
      <c r="H500" s="231">
        <v>56.817999999999998</v>
      </c>
      <c r="I500" s="232"/>
      <c r="J500" s="233">
        <f>ROUND(I500*H500,2)</f>
        <v>0</v>
      </c>
      <c r="K500" s="229" t="s">
        <v>149</v>
      </c>
      <c r="L500" s="234"/>
      <c r="M500" s="235" t="s">
        <v>1</v>
      </c>
      <c r="N500" s="236" t="s">
        <v>38</v>
      </c>
      <c r="O500" s="71"/>
      <c r="P500" s="195">
        <f>O500*H500</f>
        <v>0</v>
      </c>
      <c r="Q500" s="195">
        <v>0</v>
      </c>
      <c r="R500" s="195">
        <f>Q500*H500</f>
        <v>0</v>
      </c>
      <c r="S500" s="195">
        <v>0</v>
      </c>
      <c r="T500" s="196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7" t="s">
        <v>239</v>
      </c>
      <c r="AT500" s="197" t="s">
        <v>219</v>
      </c>
      <c r="AU500" s="197" t="s">
        <v>83</v>
      </c>
      <c r="AY500" s="17" t="s">
        <v>143</v>
      </c>
      <c r="BE500" s="198">
        <f>IF(N500="základní",J500,0)</f>
        <v>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7" t="s">
        <v>81</v>
      </c>
      <c r="BK500" s="198">
        <f>ROUND(I500*H500,2)</f>
        <v>0</v>
      </c>
      <c r="BL500" s="17" t="s">
        <v>195</v>
      </c>
      <c r="BM500" s="197" t="s">
        <v>671</v>
      </c>
    </row>
    <row r="501" spans="1:65" s="13" customFormat="1" ht="11.25">
      <c r="B501" s="204"/>
      <c r="C501" s="205"/>
      <c r="D501" s="206" t="s">
        <v>153</v>
      </c>
      <c r="E501" s="205"/>
      <c r="F501" s="208" t="s">
        <v>672</v>
      </c>
      <c r="G501" s="205"/>
      <c r="H501" s="209">
        <v>56.817999999999998</v>
      </c>
      <c r="I501" s="210"/>
      <c r="J501" s="205"/>
      <c r="K501" s="205"/>
      <c r="L501" s="211"/>
      <c r="M501" s="212"/>
      <c r="N501" s="213"/>
      <c r="O501" s="213"/>
      <c r="P501" s="213"/>
      <c r="Q501" s="213"/>
      <c r="R501" s="213"/>
      <c r="S501" s="213"/>
      <c r="T501" s="214"/>
      <c r="AT501" s="215" t="s">
        <v>153</v>
      </c>
      <c r="AU501" s="215" t="s">
        <v>83</v>
      </c>
      <c r="AV501" s="13" t="s">
        <v>83</v>
      </c>
      <c r="AW501" s="13" t="s">
        <v>4</v>
      </c>
      <c r="AX501" s="13" t="s">
        <v>81</v>
      </c>
      <c r="AY501" s="215" t="s">
        <v>143</v>
      </c>
    </row>
    <row r="502" spans="1:65" s="2" customFormat="1" ht="24.2" customHeight="1">
      <c r="A502" s="34"/>
      <c r="B502" s="35"/>
      <c r="C502" s="186" t="s">
        <v>416</v>
      </c>
      <c r="D502" s="186" t="s">
        <v>145</v>
      </c>
      <c r="E502" s="187" t="s">
        <v>673</v>
      </c>
      <c r="F502" s="188" t="s">
        <v>674</v>
      </c>
      <c r="G502" s="189" t="s">
        <v>180</v>
      </c>
      <c r="H502" s="190">
        <v>48.75</v>
      </c>
      <c r="I502" s="191"/>
      <c r="J502" s="192">
        <f>ROUND(I502*H502,2)</f>
        <v>0</v>
      </c>
      <c r="K502" s="188" t="s">
        <v>149</v>
      </c>
      <c r="L502" s="39"/>
      <c r="M502" s="193" t="s">
        <v>1</v>
      </c>
      <c r="N502" s="194" t="s">
        <v>38</v>
      </c>
      <c r="O502" s="71"/>
      <c r="P502" s="195">
        <f>O502*H502</f>
        <v>0</v>
      </c>
      <c r="Q502" s="195">
        <v>0</v>
      </c>
      <c r="R502" s="195">
        <f>Q502*H502</f>
        <v>0</v>
      </c>
      <c r="S502" s="195">
        <v>0</v>
      </c>
      <c r="T502" s="196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7" t="s">
        <v>195</v>
      </c>
      <c r="AT502" s="197" t="s">
        <v>145</v>
      </c>
      <c r="AU502" s="197" t="s">
        <v>83</v>
      </c>
      <c r="AY502" s="17" t="s">
        <v>143</v>
      </c>
      <c r="BE502" s="198">
        <f>IF(N502="základní",J502,0)</f>
        <v>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7" t="s">
        <v>81</v>
      </c>
      <c r="BK502" s="198">
        <f>ROUND(I502*H502,2)</f>
        <v>0</v>
      </c>
      <c r="BL502" s="17" t="s">
        <v>195</v>
      </c>
      <c r="BM502" s="197" t="s">
        <v>675</v>
      </c>
    </row>
    <row r="503" spans="1:65" s="2" customFormat="1" ht="11.25">
      <c r="A503" s="34"/>
      <c r="B503" s="35"/>
      <c r="C503" s="36"/>
      <c r="D503" s="199" t="s">
        <v>151</v>
      </c>
      <c r="E503" s="36"/>
      <c r="F503" s="200" t="s">
        <v>676</v>
      </c>
      <c r="G503" s="36"/>
      <c r="H503" s="36"/>
      <c r="I503" s="201"/>
      <c r="J503" s="36"/>
      <c r="K503" s="36"/>
      <c r="L503" s="39"/>
      <c r="M503" s="202"/>
      <c r="N503" s="203"/>
      <c r="O503" s="71"/>
      <c r="P503" s="71"/>
      <c r="Q503" s="71"/>
      <c r="R503" s="71"/>
      <c r="S503" s="71"/>
      <c r="T503" s="72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151</v>
      </c>
      <c r="AU503" s="17" t="s">
        <v>83</v>
      </c>
    </row>
    <row r="504" spans="1:65" s="13" customFormat="1" ht="11.25">
      <c r="B504" s="204"/>
      <c r="C504" s="205"/>
      <c r="D504" s="206" t="s">
        <v>153</v>
      </c>
      <c r="E504" s="207" t="s">
        <v>1</v>
      </c>
      <c r="F504" s="208" t="s">
        <v>662</v>
      </c>
      <c r="G504" s="205"/>
      <c r="H504" s="209">
        <v>48.75</v>
      </c>
      <c r="I504" s="210"/>
      <c r="J504" s="205"/>
      <c r="K504" s="205"/>
      <c r="L504" s="211"/>
      <c r="M504" s="212"/>
      <c r="N504" s="213"/>
      <c r="O504" s="213"/>
      <c r="P504" s="213"/>
      <c r="Q504" s="213"/>
      <c r="R504" s="213"/>
      <c r="S504" s="213"/>
      <c r="T504" s="214"/>
      <c r="AT504" s="215" t="s">
        <v>153</v>
      </c>
      <c r="AU504" s="215" t="s">
        <v>83</v>
      </c>
      <c r="AV504" s="13" t="s">
        <v>83</v>
      </c>
      <c r="AW504" s="13" t="s">
        <v>30</v>
      </c>
      <c r="AX504" s="13" t="s">
        <v>73</v>
      </c>
      <c r="AY504" s="215" t="s">
        <v>143</v>
      </c>
    </row>
    <row r="505" spans="1:65" s="14" customFormat="1" ht="11.25">
      <c r="B505" s="216"/>
      <c r="C505" s="217"/>
      <c r="D505" s="206" t="s">
        <v>153</v>
      </c>
      <c r="E505" s="218" t="s">
        <v>1</v>
      </c>
      <c r="F505" s="219" t="s">
        <v>155</v>
      </c>
      <c r="G505" s="217"/>
      <c r="H505" s="220">
        <v>48.75</v>
      </c>
      <c r="I505" s="221"/>
      <c r="J505" s="217"/>
      <c r="K505" s="217"/>
      <c r="L505" s="222"/>
      <c r="M505" s="223"/>
      <c r="N505" s="224"/>
      <c r="O505" s="224"/>
      <c r="P505" s="224"/>
      <c r="Q505" s="224"/>
      <c r="R505" s="224"/>
      <c r="S505" s="224"/>
      <c r="T505" s="225"/>
      <c r="AT505" s="226" t="s">
        <v>153</v>
      </c>
      <c r="AU505" s="226" t="s">
        <v>83</v>
      </c>
      <c r="AV505" s="14" t="s">
        <v>150</v>
      </c>
      <c r="AW505" s="14" t="s">
        <v>30</v>
      </c>
      <c r="AX505" s="14" t="s">
        <v>81</v>
      </c>
      <c r="AY505" s="226" t="s">
        <v>143</v>
      </c>
    </row>
    <row r="506" spans="1:65" s="2" customFormat="1" ht="33" customHeight="1">
      <c r="A506" s="34"/>
      <c r="B506" s="35"/>
      <c r="C506" s="227" t="s">
        <v>677</v>
      </c>
      <c r="D506" s="227" t="s">
        <v>219</v>
      </c>
      <c r="E506" s="228" t="s">
        <v>678</v>
      </c>
      <c r="F506" s="229" t="s">
        <v>679</v>
      </c>
      <c r="G506" s="230" t="s">
        <v>180</v>
      </c>
      <c r="H506" s="231">
        <v>56.817999999999998</v>
      </c>
      <c r="I506" s="232"/>
      <c r="J506" s="233">
        <f>ROUND(I506*H506,2)</f>
        <v>0</v>
      </c>
      <c r="K506" s="229" t="s">
        <v>149</v>
      </c>
      <c r="L506" s="234"/>
      <c r="M506" s="235" t="s">
        <v>1</v>
      </c>
      <c r="N506" s="236" t="s">
        <v>38</v>
      </c>
      <c r="O506" s="71"/>
      <c r="P506" s="195">
        <f>O506*H506</f>
        <v>0</v>
      </c>
      <c r="Q506" s="195">
        <v>0</v>
      </c>
      <c r="R506" s="195">
        <f>Q506*H506</f>
        <v>0</v>
      </c>
      <c r="S506" s="195">
        <v>0</v>
      </c>
      <c r="T506" s="196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7" t="s">
        <v>239</v>
      </c>
      <c r="AT506" s="197" t="s">
        <v>219</v>
      </c>
      <c r="AU506" s="197" t="s">
        <v>83</v>
      </c>
      <c r="AY506" s="17" t="s">
        <v>143</v>
      </c>
      <c r="BE506" s="198">
        <f>IF(N506="základní",J506,0)</f>
        <v>0</v>
      </c>
      <c r="BF506" s="198">
        <f>IF(N506="snížená",J506,0)</f>
        <v>0</v>
      </c>
      <c r="BG506" s="198">
        <f>IF(N506="zákl. přenesená",J506,0)</f>
        <v>0</v>
      </c>
      <c r="BH506" s="198">
        <f>IF(N506="sníž. přenesená",J506,0)</f>
        <v>0</v>
      </c>
      <c r="BI506" s="198">
        <f>IF(N506="nulová",J506,0)</f>
        <v>0</v>
      </c>
      <c r="BJ506" s="17" t="s">
        <v>81</v>
      </c>
      <c r="BK506" s="198">
        <f>ROUND(I506*H506,2)</f>
        <v>0</v>
      </c>
      <c r="BL506" s="17" t="s">
        <v>195</v>
      </c>
      <c r="BM506" s="197" t="s">
        <v>680</v>
      </c>
    </row>
    <row r="507" spans="1:65" s="13" customFormat="1" ht="11.25">
      <c r="B507" s="204"/>
      <c r="C507" s="205"/>
      <c r="D507" s="206" t="s">
        <v>153</v>
      </c>
      <c r="E507" s="207" t="s">
        <v>1</v>
      </c>
      <c r="F507" s="208" t="s">
        <v>681</v>
      </c>
      <c r="G507" s="205"/>
      <c r="H507" s="209">
        <v>56.817999999999998</v>
      </c>
      <c r="I507" s="210"/>
      <c r="J507" s="205"/>
      <c r="K507" s="205"/>
      <c r="L507" s="211"/>
      <c r="M507" s="212"/>
      <c r="N507" s="213"/>
      <c r="O507" s="213"/>
      <c r="P507" s="213"/>
      <c r="Q507" s="213"/>
      <c r="R507" s="213"/>
      <c r="S507" s="213"/>
      <c r="T507" s="214"/>
      <c r="AT507" s="215" t="s">
        <v>153</v>
      </c>
      <c r="AU507" s="215" t="s">
        <v>83</v>
      </c>
      <c r="AV507" s="13" t="s">
        <v>83</v>
      </c>
      <c r="AW507" s="13" t="s">
        <v>30</v>
      </c>
      <c r="AX507" s="13" t="s">
        <v>73</v>
      </c>
      <c r="AY507" s="215" t="s">
        <v>143</v>
      </c>
    </row>
    <row r="508" spans="1:65" s="14" customFormat="1" ht="11.25">
      <c r="B508" s="216"/>
      <c r="C508" s="217"/>
      <c r="D508" s="206" t="s">
        <v>153</v>
      </c>
      <c r="E508" s="218" t="s">
        <v>1</v>
      </c>
      <c r="F508" s="219" t="s">
        <v>155</v>
      </c>
      <c r="G508" s="217"/>
      <c r="H508" s="220">
        <v>56.817999999999998</v>
      </c>
      <c r="I508" s="221"/>
      <c r="J508" s="217"/>
      <c r="K508" s="217"/>
      <c r="L508" s="222"/>
      <c r="M508" s="223"/>
      <c r="N508" s="224"/>
      <c r="O508" s="224"/>
      <c r="P508" s="224"/>
      <c r="Q508" s="224"/>
      <c r="R508" s="224"/>
      <c r="S508" s="224"/>
      <c r="T508" s="225"/>
      <c r="AT508" s="226" t="s">
        <v>153</v>
      </c>
      <c r="AU508" s="226" t="s">
        <v>83</v>
      </c>
      <c r="AV508" s="14" t="s">
        <v>150</v>
      </c>
      <c r="AW508" s="14" t="s">
        <v>30</v>
      </c>
      <c r="AX508" s="14" t="s">
        <v>81</v>
      </c>
      <c r="AY508" s="226" t="s">
        <v>143</v>
      </c>
    </row>
    <row r="509" spans="1:65" s="2" customFormat="1" ht="24.2" customHeight="1">
      <c r="A509" s="34"/>
      <c r="B509" s="35"/>
      <c r="C509" s="186" t="s">
        <v>421</v>
      </c>
      <c r="D509" s="186" t="s">
        <v>145</v>
      </c>
      <c r="E509" s="187" t="s">
        <v>682</v>
      </c>
      <c r="F509" s="188" t="s">
        <v>683</v>
      </c>
      <c r="G509" s="189" t="s">
        <v>180</v>
      </c>
      <c r="H509" s="190">
        <v>48.75</v>
      </c>
      <c r="I509" s="191"/>
      <c r="J509" s="192">
        <f>ROUND(I509*H509,2)</f>
        <v>0</v>
      </c>
      <c r="K509" s="188" t="s">
        <v>149</v>
      </c>
      <c r="L509" s="39"/>
      <c r="M509" s="193" t="s">
        <v>1</v>
      </c>
      <c r="N509" s="194" t="s">
        <v>38</v>
      </c>
      <c r="O509" s="71"/>
      <c r="P509" s="195">
        <f>O509*H509</f>
        <v>0</v>
      </c>
      <c r="Q509" s="195">
        <v>0</v>
      </c>
      <c r="R509" s="195">
        <f>Q509*H509</f>
        <v>0</v>
      </c>
      <c r="S509" s="195">
        <v>0</v>
      </c>
      <c r="T509" s="196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7" t="s">
        <v>195</v>
      </c>
      <c r="AT509" s="197" t="s">
        <v>145</v>
      </c>
      <c r="AU509" s="197" t="s">
        <v>83</v>
      </c>
      <c r="AY509" s="17" t="s">
        <v>143</v>
      </c>
      <c r="BE509" s="198">
        <f>IF(N509="základní",J509,0)</f>
        <v>0</v>
      </c>
      <c r="BF509" s="198">
        <f>IF(N509="snížená",J509,0)</f>
        <v>0</v>
      </c>
      <c r="BG509" s="198">
        <f>IF(N509="zákl. přenesená",J509,0)</f>
        <v>0</v>
      </c>
      <c r="BH509" s="198">
        <f>IF(N509="sníž. přenesená",J509,0)</f>
        <v>0</v>
      </c>
      <c r="BI509" s="198">
        <f>IF(N509="nulová",J509,0)</f>
        <v>0</v>
      </c>
      <c r="BJ509" s="17" t="s">
        <v>81</v>
      </c>
      <c r="BK509" s="198">
        <f>ROUND(I509*H509,2)</f>
        <v>0</v>
      </c>
      <c r="BL509" s="17" t="s">
        <v>195</v>
      </c>
      <c r="BM509" s="197" t="s">
        <v>684</v>
      </c>
    </row>
    <row r="510" spans="1:65" s="2" customFormat="1" ht="11.25">
      <c r="A510" s="34"/>
      <c r="B510" s="35"/>
      <c r="C510" s="36"/>
      <c r="D510" s="199" t="s">
        <v>151</v>
      </c>
      <c r="E510" s="36"/>
      <c r="F510" s="200" t="s">
        <v>685</v>
      </c>
      <c r="G510" s="36"/>
      <c r="H510" s="36"/>
      <c r="I510" s="201"/>
      <c r="J510" s="36"/>
      <c r="K510" s="36"/>
      <c r="L510" s="39"/>
      <c r="M510" s="202"/>
      <c r="N510" s="203"/>
      <c r="O510" s="71"/>
      <c r="P510" s="71"/>
      <c r="Q510" s="71"/>
      <c r="R510" s="71"/>
      <c r="S510" s="71"/>
      <c r="T510" s="72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151</v>
      </c>
      <c r="AU510" s="17" t="s">
        <v>83</v>
      </c>
    </row>
    <row r="511" spans="1:65" s="13" customFormat="1" ht="11.25">
      <c r="B511" s="204"/>
      <c r="C511" s="205"/>
      <c r="D511" s="206" t="s">
        <v>153</v>
      </c>
      <c r="E511" s="207" t="s">
        <v>1</v>
      </c>
      <c r="F511" s="208" t="s">
        <v>662</v>
      </c>
      <c r="G511" s="205"/>
      <c r="H511" s="209">
        <v>48.75</v>
      </c>
      <c r="I511" s="210"/>
      <c r="J511" s="205"/>
      <c r="K511" s="205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153</v>
      </c>
      <c r="AU511" s="215" t="s">
        <v>83</v>
      </c>
      <c r="AV511" s="13" t="s">
        <v>83</v>
      </c>
      <c r="AW511" s="13" t="s">
        <v>30</v>
      </c>
      <c r="AX511" s="13" t="s">
        <v>81</v>
      </c>
      <c r="AY511" s="215" t="s">
        <v>143</v>
      </c>
    </row>
    <row r="512" spans="1:65" s="2" customFormat="1" ht="16.5" customHeight="1">
      <c r="A512" s="34"/>
      <c r="B512" s="35"/>
      <c r="C512" s="227" t="s">
        <v>686</v>
      </c>
      <c r="D512" s="227" t="s">
        <v>219</v>
      </c>
      <c r="E512" s="228" t="s">
        <v>687</v>
      </c>
      <c r="F512" s="229" t="s">
        <v>688</v>
      </c>
      <c r="G512" s="230" t="s">
        <v>180</v>
      </c>
      <c r="H512" s="231">
        <v>56.305999999999997</v>
      </c>
      <c r="I512" s="232"/>
      <c r="J512" s="233">
        <f>ROUND(I512*H512,2)</f>
        <v>0</v>
      </c>
      <c r="K512" s="229" t="s">
        <v>149</v>
      </c>
      <c r="L512" s="234"/>
      <c r="M512" s="235" t="s">
        <v>1</v>
      </c>
      <c r="N512" s="236" t="s">
        <v>38</v>
      </c>
      <c r="O512" s="71"/>
      <c r="P512" s="195">
        <f>O512*H512</f>
        <v>0</v>
      </c>
      <c r="Q512" s="195">
        <v>0</v>
      </c>
      <c r="R512" s="195">
        <f>Q512*H512</f>
        <v>0</v>
      </c>
      <c r="S512" s="195">
        <v>0</v>
      </c>
      <c r="T512" s="196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7" t="s">
        <v>239</v>
      </c>
      <c r="AT512" s="197" t="s">
        <v>219</v>
      </c>
      <c r="AU512" s="197" t="s">
        <v>83</v>
      </c>
      <c r="AY512" s="17" t="s">
        <v>143</v>
      </c>
      <c r="BE512" s="198">
        <f>IF(N512="základní",J512,0)</f>
        <v>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7" t="s">
        <v>81</v>
      </c>
      <c r="BK512" s="198">
        <f>ROUND(I512*H512,2)</f>
        <v>0</v>
      </c>
      <c r="BL512" s="17" t="s">
        <v>195</v>
      </c>
      <c r="BM512" s="197" t="s">
        <v>689</v>
      </c>
    </row>
    <row r="513" spans="1:65" s="13" customFormat="1" ht="11.25">
      <c r="B513" s="204"/>
      <c r="C513" s="205"/>
      <c r="D513" s="206" t="s">
        <v>153</v>
      </c>
      <c r="E513" s="207" t="s">
        <v>1</v>
      </c>
      <c r="F513" s="208" t="s">
        <v>690</v>
      </c>
      <c r="G513" s="205"/>
      <c r="H513" s="209">
        <v>56.305999999999997</v>
      </c>
      <c r="I513" s="210"/>
      <c r="J513" s="205"/>
      <c r="K513" s="205"/>
      <c r="L513" s="211"/>
      <c r="M513" s="212"/>
      <c r="N513" s="213"/>
      <c r="O513" s="213"/>
      <c r="P513" s="213"/>
      <c r="Q513" s="213"/>
      <c r="R513" s="213"/>
      <c r="S513" s="213"/>
      <c r="T513" s="214"/>
      <c r="AT513" s="215" t="s">
        <v>153</v>
      </c>
      <c r="AU513" s="215" t="s">
        <v>83</v>
      </c>
      <c r="AV513" s="13" t="s">
        <v>83</v>
      </c>
      <c r="AW513" s="13" t="s">
        <v>30</v>
      </c>
      <c r="AX513" s="13" t="s">
        <v>73</v>
      </c>
      <c r="AY513" s="215" t="s">
        <v>143</v>
      </c>
    </row>
    <row r="514" spans="1:65" s="14" customFormat="1" ht="11.25">
      <c r="B514" s="216"/>
      <c r="C514" s="217"/>
      <c r="D514" s="206" t="s">
        <v>153</v>
      </c>
      <c r="E514" s="218" t="s">
        <v>1</v>
      </c>
      <c r="F514" s="219" t="s">
        <v>155</v>
      </c>
      <c r="G514" s="217"/>
      <c r="H514" s="220">
        <v>56.305999999999997</v>
      </c>
      <c r="I514" s="221"/>
      <c r="J514" s="217"/>
      <c r="K514" s="217"/>
      <c r="L514" s="222"/>
      <c r="M514" s="223"/>
      <c r="N514" s="224"/>
      <c r="O514" s="224"/>
      <c r="P514" s="224"/>
      <c r="Q514" s="224"/>
      <c r="R514" s="224"/>
      <c r="S514" s="224"/>
      <c r="T514" s="225"/>
      <c r="AT514" s="226" t="s">
        <v>153</v>
      </c>
      <c r="AU514" s="226" t="s">
        <v>83</v>
      </c>
      <c r="AV514" s="14" t="s">
        <v>150</v>
      </c>
      <c r="AW514" s="14" t="s">
        <v>30</v>
      </c>
      <c r="AX514" s="14" t="s">
        <v>81</v>
      </c>
      <c r="AY514" s="226" t="s">
        <v>143</v>
      </c>
    </row>
    <row r="515" spans="1:65" s="2" customFormat="1" ht="24.2" customHeight="1">
      <c r="A515" s="34"/>
      <c r="B515" s="35"/>
      <c r="C515" s="186" t="s">
        <v>427</v>
      </c>
      <c r="D515" s="186" t="s">
        <v>145</v>
      </c>
      <c r="E515" s="187" t="s">
        <v>691</v>
      </c>
      <c r="F515" s="188" t="s">
        <v>692</v>
      </c>
      <c r="G515" s="189" t="s">
        <v>167</v>
      </c>
      <c r="H515" s="190">
        <v>0.13200000000000001</v>
      </c>
      <c r="I515" s="191"/>
      <c r="J515" s="192">
        <f>ROUND(I515*H515,2)</f>
        <v>0</v>
      </c>
      <c r="K515" s="188" t="s">
        <v>149</v>
      </c>
      <c r="L515" s="39"/>
      <c r="M515" s="193" t="s">
        <v>1</v>
      </c>
      <c r="N515" s="194" t="s">
        <v>38</v>
      </c>
      <c r="O515" s="71"/>
      <c r="P515" s="195">
        <f>O515*H515</f>
        <v>0</v>
      </c>
      <c r="Q515" s="195">
        <v>0</v>
      </c>
      <c r="R515" s="195">
        <f>Q515*H515</f>
        <v>0</v>
      </c>
      <c r="S515" s="195">
        <v>0</v>
      </c>
      <c r="T515" s="196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7" t="s">
        <v>195</v>
      </c>
      <c r="AT515" s="197" t="s">
        <v>145</v>
      </c>
      <c r="AU515" s="197" t="s">
        <v>83</v>
      </c>
      <c r="AY515" s="17" t="s">
        <v>143</v>
      </c>
      <c r="BE515" s="198">
        <f>IF(N515="základní",J515,0)</f>
        <v>0</v>
      </c>
      <c r="BF515" s="198">
        <f>IF(N515="snížená",J515,0)</f>
        <v>0</v>
      </c>
      <c r="BG515" s="198">
        <f>IF(N515="zákl. přenesená",J515,0)</f>
        <v>0</v>
      </c>
      <c r="BH515" s="198">
        <f>IF(N515="sníž. přenesená",J515,0)</f>
        <v>0</v>
      </c>
      <c r="BI515" s="198">
        <f>IF(N515="nulová",J515,0)</f>
        <v>0</v>
      </c>
      <c r="BJ515" s="17" t="s">
        <v>81</v>
      </c>
      <c r="BK515" s="198">
        <f>ROUND(I515*H515,2)</f>
        <v>0</v>
      </c>
      <c r="BL515" s="17" t="s">
        <v>195</v>
      </c>
      <c r="BM515" s="197" t="s">
        <v>693</v>
      </c>
    </row>
    <row r="516" spans="1:65" s="2" customFormat="1" ht="11.25">
      <c r="A516" s="34"/>
      <c r="B516" s="35"/>
      <c r="C516" s="36"/>
      <c r="D516" s="199" t="s">
        <v>151</v>
      </c>
      <c r="E516" s="36"/>
      <c r="F516" s="200" t="s">
        <v>694</v>
      </c>
      <c r="G516" s="36"/>
      <c r="H516" s="36"/>
      <c r="I516" s="201"/>
      <c r="J516" s="36"/>
      <c r="K516" s="36"/>
      <c r="L516" s="39"/>
      <c r="M516" s="202"/>
      <c r="N516" s="203"/>
      <c r="O516" s="71"/>
      <c r="P516" s="71"/>
      <c r="Q516" s="71"/>
      <c r="R516" s="71"/>
      <c r="S516" s="71"/>
      <c r="T516" s="72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7" t="s">
        <v>151</v>
      </c>
      <c r="AU516" s="17" t="s">
        <v>83</v>
      </c>
    </row>
    <row r="517" spans="1:65" s="12" customFormat="1" ht="22.9" customHeight="1">
      <c r="B517" s="170"/>
      <c r="C517" s="171"/>
      <c r="D517" s="172" t="s">
        <v>72</v>
      </c>
      <c r="E517" s="184" t="s">
        <v>695</v>
      </c>
      <c r="F517" s="184" t="s">
        <v>696</v>
      </c>
      <c r="G517" s="171"/>
      <c r="H517" s="171"/>
      <c r="I517" s="174"/>
      <c r="J517" s="185">
        <f>BK517</f>
        <v>0</v>
      </c>
      <c r="K517" s="171"/>
      <c r="L517" s="176"/>
      <c r="M517" s="177"/>
      <c r="N517" s="178"/>
      <c r="O517" s="178"/>
      <c r="P517" s="179">
        <f>SUM(P518:P532)</f>
        <v>0</v>
      </c>
      <c r="Q517" s="178"/>
      <c r="R517" s="179">
        <f>SUM(R518:R532)</f>
        <v>0.20475000000000002</v>
      </c>
      <c r="S517" s="178"/>
      <c r="T517" s="180">
        <f>SUM(T518:T532)</f>
        <v>0</v>
      </c>
      <c r="AR517" s="181" t="s">
        <v>83</v>
      </c>
      <c r="AT517" s="182" t="s">
        <v>72</v>
      </c>
      <c r="AU517" s="182" t="s">
        <v>81</v>
      </c>
      <c r="AY517" s="181" t="s">
        <v>143</v>
      </c>
      <c r="BK517" s="183">
        <f>SUM(BK518:BK532)</f>
        <v>0</v>
      </c>
    </row>
    <row r="518" spans="1:65" s="2" customFormat="1" ht="33" customHeight="1">
      <c r="A518" s="34"/>
      <c r="B518" s="35"/>
      <c r="C518" s="186" t="s">
        <v>697</v>
      </c>
      <c r="D518" s="186" t="s">
        <v>145</v>
      </c>
      <c r="E518" s="187" t="s">
        <v>698</v>
      </c>
      <c r="F518" s="188" t="s">
        <v>699</v>
      </c>
      <c r="G518" s="189" t="s">
        <v>180</v>
      </c>
      <c r="H518" s="190">
        <v>46.84</v>
      </c>
      <c r="I518" s="191"/>
      <c r="J518" s="192">
        <f>ROUND(I518*H518,2)</f>
        <v>0</v>
      </c>
      <c r="K518" s="188" t="s">
        <v>149</v>
      </c>
      <c r="L518" s="39"/>
      <c r="M518" s="193" t="s">
        <v>1</v>
      </c>
      <c r="N518" s="194" t="s">
        <v>38</v>
      </c>
      <c r="O518" s="71"/>
      <c r="P518" s="195">
        <f>O518*H518</f>
        <v>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7" t="s">
        <v>195</v>
      </c>
      <c r="AT518" s="197" t="s">
        <v>145</v>
      </c>
      <c r="AU518" s="197" t="s">
        <v>83</v>
      </c>
      <c r="AY518" s="17" t="s">
        <v>143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7" t="s">
        <v>81</v>
      </c>
      <c r="BK518" s="198">
        <f>ROUND(I518*H518,2)</f>
        <v>0</v>
      </c>
      <c r="BL518" s="17" t="s">
        <v>195</v>
      </c>
      <c r="BM518" s="197" t="s">
        <v>700</v>
      </c>
    </row>
    <row r="519" spans="1:65" s="2" customFormat="1" ht="11.25">
      <c r="A519" s="34"/>
      <c r="B519" s="35"/>
      <c r="C519" s="36"/>
      <c r="D519" s="199" t="s">
        <v>151</v>
      </c>
      <c r="E519" s="36"/>
      <c r="F519" s="200" t="s">
        <v>701</v>
      </c>
      <c r="G519" s="36"/>
      <c r="H519" s="36"/>
      <c r="I519" s="201"/>
      <c r="J519" s="36"/>
      <c r="K519" s="36"/>
      <c r="L519" s="39"/>
      <c r="M519" s="202"/>
      <c r="N519" s="203"/>
      <c r="O519" s="71"/>
      <c r="P519" s="71"/>
      <c r="Q519" s="71"/>
      <c r="R519" s="71"/>
      <c r="S519" s="71"/>
      <c r="T519" s="72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151</v>
      </c>
      <c r="AU519" s="17" t="s">
        <v>83</v>
      </c>
    </row>
    <row r="520" spans="1:65" s="13" customFormat="1" ht="11.25">
      <c r="B520" s="204"/>
      <c r="C520" s="205"/>
      <c r="D520" s="206" t="s">
        <v>153</v>
      </c>
      <c r="E520" s="207" t="s">
        <v>1</v>
      </c>
      <c r="F520" s="208" t="s">
        <v>702</v>
      </c>
      <c r="G520" s="205"/>
      <c r="H520" s="209">
        <v>46.84</v>
      </c>
      <c r="I520" s="210"/>
      <c r="J520" s="205"/>
      <c r="K520" s="205"/>
      <c r="L520" s="211"/>
      <c r="M520" s="212"/>
      <c r="N520" s="213"/>
      <c r="O520" s="213"/>
      <c r="P520" s="213"/>
      <c r="Q520" s="213"/>
      <c r="R520" s="213"/>
      <c r="S520" s="213"/>
      <c r="T520" s="214"/>
      <c r="AT520" s="215" t="s">
        <v>153</v>
      </c>
      <c r="AU520" s="215" t="s">
        <v>83</v>
      </c>
      <c r="AV520" s="13" t="s">
        <v>83</v>
      </c>
      <c r="AW520" s="13" t="s">
        <v>30</v>
      </c>
      <c r="AX520" s="13" t="s">
        <v>73</v>
      </c>
      <c r="AY520" s="215" t="s">
        <v>143</v>
      </c>
    </row>
    <row r="521" spans="1:65" s="14" customFormat="1" ht="11.25">
      <c r="B521" s="216"/>
      <c r="C521" s="217"/>
      <c r="D521" s="206" t="s">
        <v>153</v>
      </c>
      <c r="E521" s="218" t="s">
        <v>1</v>
      </c>
      <c r="F521" s="219" t="s">
        <v>155</v>
      </c>
      <c r="G521" s="217"/>
      <c r="H521" s="220">
        <v>46.84</v>
      </c>
      <c r="I521" s="221"/>
      <c r="J521" s="217"/>
      <c r="K521" s="217"/>
      <c r="L521" s="222"/>
      <c r="M521" s="223"/>
      <c r="N521" s="224"/>
      <c r="O521" s="224"/>
      <c r="P521" s="224"/>
      <c r="Q521" s="224"/>
      <c r="R521" s="224"/>
      <c r="S521" s="224"/>
      <c r="T521" s="225"/>
      <c r="AT521" s="226" t="s">
        <v>153</v>
      </c>
      <c r="AU521" s="226" t="s">
        <v>83</v>
      </c>
      <c r="AV521" s="14" t="s">
        <v>150</v>
      </c>
      <c r="AW521" s="14" t="s">
        <v>30</v>
      </c>
      <c r="AX521" s="14" t="s">
        <v>81</v>
      </c>
      <c r="AY521" s="226" t="s">
        <v>143</v>
      </c>
    </row>
    <row r="522" spans="1:65" s="2" customFormat="1" ht="24.2" customHeight="1">
      <c r="A522" s="34"/>
      <c r="B522" s="35"/>
      <c r="C522" s="227" t="s">
        <v>432</v>
      </c>
      <c r="D522" s="227" t="s">
        <v>219</v>
      </c>
      <c r="E522" s="228" t="s">
        <v>703</v>
      </c>
      <c r="F522" s="229" t="s">
        <v>704</v>
      </c>
      <c r="G522" s="230" t="s">
        <v>180</v>
      </c>
      <c r="H522" s="231">
        <v>49.182000000000002</v>
      </c>
      <c r="I522" s="232"/>
      <c r="J522" s="233">
        <f>ROUND(I522*H522,2)</f>
        <v>0</v>
      </c>
      <c r="K522" s="229" t="s">
        <v>149</v>
      </c>
      <c r="L522" s="234"/>
      <c r="M522" s="235" t="s">
        <v>1</v>
      </c>
      <c r="N522" s="236" t="s">
        <v>38</v>
      </c>
      <c r="O522" s="71"/>
      <c r="P522" s="195">
        <f>O522*H522</f>
        <v>0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7" t="s">
        <v>239</v>
      </c>
      <c r="AT522" s="197" t="s">
        <v>219</v>
      </c>
      <c r="AU522" s="197" t="s">
        <v>83</v>
      </c>
      <c r="AY522" s="17" t="s">
        <v>143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7" t="s">
        <v>81</v>
      </c>
      <c r="BK522" s="198">
        <f>ROUND(I522*H522,2)</f>
        <v>0</v>
      </c>
      <c r="BL522" s="17" t="s">
        <v>195</v>
      </c>
      <c r="BM522" s="197" t="s">
        <v>705</v>
      </c>
    </row>
    <row r="523" spans="1:65" s="13" customFormat="1" ht="11.25">
      <c r="B523" s="204"/>
      <c r="C523" s="205"/>
      <c r="D523" s="206" t="s">
        <v>153</v>
      </c>
      <c r="E523" s="207" t="s">
        <v>1</v>
      </c>
      <c r="F523" s="208" t="s">
        <v>706</v>
      </c>
      <c r="G523" s="205"/>
      <c r="H523" s="209">
        <v>49.182000000000002</v>
      </c>
      <c r="I523" s="210"/>
      <c r="J523" s="205"/>
      <c r="K523" s="205"/>
      <c r="L523" s="211"/>
      <c r="M523" s="212"/>
      <c r="N523" s="213"/>
      <c r="O523" s="213"/>
      <c r="P523" s="213"/>
      <c r="Q523" s="213"/>
      <c r="R523" s="213"/>
      <c r="S523" s="213"/>
      <c r="T523" s="214"/>
      <c r="AT523" s="215" t="s">
        <v>153</v>
      </c>
      <c r="AU523" s="215" t="s">
        <v>83</v>
      </c>
      <c r="AV523" s="13" t="s">
        <v>83</v>
      </c>
      <c r="AW523" s="13" t="s">
        <v>30</v>
      </c>
      <c r="AX523" s="13" t="s">
        <v>73</v>
      </c>
      <c r="AY523" s="215" t="s">
        <v>143</v>
      </c>
    </row>
    <row r="524" spans="1:65" s="14" customFormat="1" ht="11.25">
      <c r="B524" s="216"/>
      <c r="C524" s="217"/>
      <c r="D524" s="206" t="s">
        <v>153</v>
      </c>
      <c r="E524" s="218" t="s">
        <v>1</v>
      </c>
      <c r="F524" s="219" t="s">
        <v>155</v>
      </c>
      <c r="G524" s="217"/>
      <c r="H524" s="220">
        <v>49.182000000000002</v>
      </c>
      <c r="I524" s="221"/>
      <c r="J524" s="217"/>
      <c r="K524" s="217"/>
      <c r="L524" s="222"/>
      <c r="M524" s="223"/>
      <c r="N524" s="224"/>
      <c r="O524" s="224"/>
      <c r="P524" s="224"/>
      <c r="Q524" s="224"/>
      <c r="R524" s="224"/>
      <c r="S524" s="224"/>
      <c r="T524" s="225"/>
      <c r="AT524" s="226" t="s">
        <v>153</v>
      </c>
      <c r="AU524" s="226" t="s">
        <v>83</v>
      </c>
      <c r="AV524" s="14" t="s">
        <v>150</v>
      </c>
      <c r="AW524" s="14" t="s">
        <v>30</v>
      </c>
      <c r="AX524" s="14" t="s">
        <v>81</v>
      </c>
      <c r="AY524" s="226" t="s">
        <v>143</v>
      </c>
    </row>
    <row r="525" spans="1:65" s="2" customFormat="1" ht="33" customHeight="1">
      <c r="A525" s="34"/>
      <c r="B525" s="35"/>
      <c r="C525" s="186" t="s">
        <v>707</v>
      </c>
      <c r="D525" s="186" t="s">
        <v>145</v>
      </c>
      <c r="E525" s="187" t="s">
        <v>708</v>
      </c>
      <c r="F525" s="188" t="s">
        <v>709</v>
      </c>
      <c r="G525" s="189" t="s">
        <v>180</v>
      </c>
      <c r="H525" s="190">
        <v>48.75</v>
      </c>
      <c r="I525" s="191"/>
      <c r="J525" s="192">
        <f>ROUND(I525*H525,2)</f>
        <v>0</v>
      </c>
      <c r="K525" s="188" t="s">
        <v>659</v>
      </c>
      <c r="L525" s="39"/>
      <c r="M525" s="193" t="s">
        <v>1</v>
      </c>
      <c r="N525" s="194" t="s">
        <v>38</v>
      </c>
      <c r="O525" s="71"/>
      <c r="P525" s="195">
        <f>O525*H525</f>
        <v>0</v>
      </c>
      <c r="Q525" s="195">
        <v>1.2E-4</v>
      </c>
      <c r="R525" s="195">
        <f>Q525*H525</f>
        <v>5.8500000000000002E-3</v>
      </c>
      <c r="S525" s="195">
        <v>0</v>
      </c>
      <c r="T525" s="19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7" t="s">
        <v>195</v>
      </c>
      <c r="AT525" s="197" t="s">
        <v>145</v>
      </c>
      <c r="AU525" s="197" t="s">
        <v>83</v>
      </c>
      <c r="AY525" s="17" t="s">
        <v>143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7" t="s">
        <v>81</v>
      </c>
      <c r="BK525" s="198">
        <f>ROUND(I525*H525,2)</f>
        <v>0</v>
      </c>
      <c r="BL525" s="17" t="s">
        <v>195</v>
      </c>
      <c r="BM525" s="197" t="s">
        <v>710</v>
      </c>
    </row>
    <row r="526" spans="1:65" s="2" customFormat="1" ht="11.25">
      <c r="A526" s="34"/>
      <c r="B526" s="35"/>
      <c r="C526" s="36"/>
      <c r="D526" s="199" t="s">
        <v>151</v>
      </c>
      <c r="E526" s="36"/>
      <c r="F526" s="200" t="s">
        <v>711</v>
      </c>
      <c r="G526" s="36"/>
      <c r="H526" s="36"/>
      <c r="I526" s="201"/>
      <c r="J526" s="36"/>
      <c r="K526" s="36"/>
      <c r="L526" s="39"/>
      <c r="M526" s="202"/>
      <c r="N526" s="203"/>
      <c r="O526" s="71"/>
      <c r="P526" s="71"/>
      <c r="Q526" s="71"/>
      <c r="R526" s="71"/>
      <c r="S526" s="71"/>
      <c r="T526" s="72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151</v>
      </c>
      <c r="AU526" s="17" t="s">
        <v>83</v>
      </c>
    </row>
    <row r="527" spans="1:65" s="13" customFormat="1" ht="11.25">
      <c r="B527" s="204"/>
      <c r="C527" s="205"/>
      <c r="D527" s="206" t="s">
        <v>153</v>
      </c>
      <c r="E527" s="207" t="s">
        <v>1</v>
      </c>
      <c r="F527" s="208" t="s">
        <v>662</v>
      </c>
      <c r="G527" s="205"/>
      <c r="H527" s="209">
        <v>48.75</v>
      </c>
      <c r="I527" s="210"/>
      <c r="J527" s="205"/>
      <c r="K527" s="205"/>
      <c r="L527" s="211"/>
      <c r="M527" s="212"/>
      <c r="N527" s="213"/>
      <c r="O527" s="213"/>
      <c r="P527" s="213"/>
      <c r="Q527" s="213"/>
      <c r="R527" s="213"/>
      <c r="S527" s="213"/>
      <c r="T527" s="214"/>
      <c r="AT527" s="215" t="s">
        <v>153</v>
      </c>
      <c r="AU527" s="215" t="s">
        <v>83</v>
      </c>
      <c r="AV527" s="13" t="s">
        <v>83</v>
      </c>
      <c r="AW527" s="13" t="s">
        <v>30</v>
      </c>
      <c r="AX527" s="13" t="s">
        <v>81</v>
      </c>
      <c r="AY527" s="215" t="s">
        <v>143</v>
      </c>
    </row>
    <row r="528" spans="1:65" s="2" customFormat="1" ht="16.5" customHeight="1">
      <c r="A528" s="34"/>
      <c r="B528" s="35"/>
      <c r="C528" s="227" t="s">
        <v>437</v>
      </c>
      <c r="D528" s="227" t="s">
        <v>219</v>
      </c>
      <c r="E528" s="228" t="s">
        <v>712</v>
      </c>
      <c r="F528" s="229" t="s">
        <v>713</v>
      </c>
      <c r="G528" s="230" t="s">
        <v>148</v>
      </c>
      <c r="H528" s="231">
        <v>9.9450000000000003</v>
      </c>
      <c r="I528" s="232"/>
      <c r="J528" s="233">
        <f>ROUND(I528*H528,2)</f>
        <v>0</v>
      </c>
      <c r="K528" s="229" t="s">
        <v>659</v>
      </c>
      <c r="L528" s="234"/>
      <c r="M528" s="235" t="s">
        <v>1</v>
      </c>
      <c r="N528" s="236" t="s">
        <v>38</v>
      </c>
      <c r="O528" s="71"/>
      <c r="P528" s="195">
        <f>O528*H528</f>
        <v>0</v>
      </c>
      <c r="Q528" s="195">
        <v>0.02</v>
      </c>
      <c r="R528" s="195">
        <f>Q528*H528</f>
        <v>0.19890000000000002</v>
      </c>
      <c r="S528" s="195">
        <v>0</v>
      </c>
      <c r="T528" s="196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7" t="s">
        <v>239</v>
      </c>
      <c r="AT528" s="197" t="s">
        <v>219</v>
      </c>
      <c r="AU528" s="197" t="s">
        <v>83</v>
      </c>
      <c r="AY528" s="17" t="s">
        <v>143</v>
      </c>
      <c r="BE528" s="198">
        <f>IF(N528="základní",J528,0)</f>
        <v>0</v>
      </c>
      <c r="BF528" s="198">
        <f>IF(N528="snížená",J528,0)</f>
        <v>0</v>
      </c>
      <c r="BG528" s="198">
        <f>IF(N528="zákl. přenesená",J528,0)</f>
        <v>0</v>
      </c>
      <c r="BH528" s="198">
        <f>IF(N528="sníž. přenesená",J528,0)</f>
        <v>0</v>
      </c>
      <c r="BI528" s="198">
        <f>IF(N528="nulová",J528,0)</f>
        <v>0</v>
      </c>
      <c r="BJ528" s="17" t="s">
        <v>81</v>
      </c>
      <c r="BK528" s="198">
        <f>ROUND(I528*H528,2)</f>
        <v>0</v>
      </c>
      <c r="BL528" s="17" t="s">
        <v>195</v>
      </c>
      <c r="BM528" s="197" t="s">
        <v>714</v>
      </c>
    </row>
    <row r="529" spans="1:65" s="13" customFormat="1" ht="11.25">
      <c r="B529" s="204"/>
      <c r="C529" s="205"/>
      <c r="D529" s="206" t="s">
        <v>153</v>
      </c>
      <c r="E529" s="207" t="s">
        <v>1</v>
      </c>
      <c r="F529" s="208" t="s">
        <v>715</v>
      </c>
      <c r="G529" s="205"/>
      <c r="H529" s="209">
        <v>9.75</v>
      </c>
      <c r="I529" s="210"/>
      <c r="J529" s="205"/>
      <c r="K529" s="205"/>
      <c r="L529" s="211"/>
      <c r="M529" s="212"/>
      <c r="N529" s="213"/>
      <c r="O529" s="213"/>
      <c r="P529" s="213"/>
      <c r="Q529" s="213"/>
      <c r="R529" s="213"/>
      <c r="S529" s="213"/>
      <c r="T529" s="214"/>
      <c r="AT529" s="215" t="s">
        <v>153</v>
      </c>
      <c r="AU529" s="215" t="s">
        <v>83</v>
      </c>
      <c r="AV529" s="13" t="s">
        <v>83</v>
      </c>
      <c r="AW529" s="13" t="s">
        <v>30</v>
      </c>
      <c r="AX529" s="13" t="s">
        <v>81</v>
      </c>
      <c r="AY529" s="215" t="s">
        <v>143</v>
      </c>
    </row>
    <row r="530" spans="1:65" s="13" customFormat="1" ht="11.25">
      <c r="B530" s="204"/>
      <c r="C530" s="205"/>
      <c r="D530" s="206" t="s">
        <v>153</v>
      </c>
      <c r="E530" s="205"/>
      <c r="F530" s="208" t="s">
        <v>716</v>
      </c>
      <c r="G530" s="205"/>
      <c r="H530" s="209">
        <v>9.9450000000000003</v>
      </c>
      <c r="I530" s="210"/>
      <c r="J530" s="205"/>
      <c r="K530" s="205"/>
      <c r="L530" s="211"/>
      <c r="M530" s="212"/>
      <c r="N530" s="213"/>
      <c r="O530" s="213"/>
      <c r="P530" s="213"/>
      <c r="Q530" s="213"/>
      <c r="R530" s="213"/>
      <c r="S530" s="213"/>
      <c r="T530" s="214"/>
      <c r="AT530" s="215" t="s">
        <v>153</v>
      </c>
      <c r="AU530" s="215" t="s">
        <v>83</v>
      </c>
      <c r="AV530" s="13" t="s">
        <v>83</v>
      </c>
      <c r="AW530" s="13" t="s">
        <v>4</v>
      </c>
      <c r="AX530" s="13" t="s">
        <v>81</v>
      </c>
      <c r="AY530" s="215" t="s">
        <v>143</v>
      </c>
    </row>
    <row r="531" spans="1:65" s="2" customFormat="1" ht="24.2" customHeight="1">
      <c r="A531" s="34"/>
      <c r="B531" s="35"/>
      <c r="C531" s="186" t="s">
        <v>717</v>
      </c>
      <c r="D531" s="186" t="s">
        <v>145</v>
      </c>
      <c r="E531" s="187" t="s">
        <v>718</v>
      </c>
      <c r="F531" s="188" t="s">
        <v>719</v>
      </c>
      <c r="G531" s="189" t="s">
        <v>167</v>
      </c>
      <c r="H531" s="190">
        <v>0.20499999999999999</v>
      </c>
      <c r="I531" s="191"/>
      <c r="J531" s="192">
        <f>ROUND(I531*H531,2)</f>
        <v>0</v>
      </c>
      <c r="K531" s="188" t="s">
        <v>659</v>
      </c>
      <c r="L531" s="39"/>
      <c r="M531" s="193" t="s">
        <v>1</v>
      </c>
      <c r="N531" s="194" t="s">
        <v>38</v>
      </c>
      <c r="O531" s="71"/>
      <c r="P531" s="195">
        <f>O531*H531</f>
        <v>0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7" t="s">
        <v>195</v>
      </c>
      <c r="AT531" s="197" t="s">
        <v>145</v>
      </c>
      <c r="AU531" s="197" t="s">
        <v>83</v>
      </c>
      <c r="AY531" s="17" t="s">
        <v>143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7" t="s">
        <v>81</v>
      </c>
      <c r="BK531" s="198">
        <f>ROUND(I531*H531,2)</f>
        <v>0</v>
      </c>
      <c r="BL531" s="17" t="s">
        <v>195</v>
      </c>
      <c r="BM531" s="197" t="s">
        <v>720</v>
      </c>
    </row>
    <row r="532" spans="1:65" s="2" customFormat="1" ht="11.25">
      <c r="A532" s="34"/>
      <c r="B532" s="35"/>
      <c r="C532" s="36"/>
      <c r="D532" s="199" t="s">
        <v>151</v>
      </c>
      <c r="E532" s="36"/>
      <c r="F532" s="200" t="s">
        <v>721</v>
      </c>
      <c r="G532" s="36"/>
      <c r="H532" s="36"/>
      <c r="I532" s="201"/>
      <c r="J532" s="36"/>
      <c r="K532" s="36"/>
      <c r="L532" s="39"/>
      <c r="M532" s="202"/>
      <c r="N532" s="203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151</v>
      </c>
      <c r="AU532" s="17" t="s">
        <v>83</v>
      </c>
    </row>
    <row r="533" spans="1:65" s="12" customFormat="1" ht="22.9" customHeight="1">
      <c r="B533" s="170"/>
      <c r="C533" s="171"/>
      <c r="D533" s="172" t="s">
        <v>72</v>
      </c>
      <c r="E533" s="184" t="s">
        <v>722</v>
      </c>
      <c r="F533" s="184" t="s">
        <v>723</v>
      </c>
      <c r="G533" s="171"/>
      <c r="H533" s="171"/>
      <c r="I533" s="174"/>
      <c r="J533" s="185">
        <f>BK533</f>
        <v>0</v>
      </c>
      <c r="K533" s="171"/>
      <c r="L533" s="176"/>
      <c r="M533" s="177"/>
      <c r="N533" s="178"/>
      <c r="O533" s="178"/>
      <c r="P533" s="179">
        <f>SUM(P534:P541)</f>
        <v>0</v>
      </c>
      <c r="Q533" s="178"/>
      <c r="R533" s="179">
        <f>SUM(R534:R541)</f>
        <v>0</v>
      </c>
      <c r="S533" s="178"/>
      <c r="T533" s="180">
        <f>SUM(T534:T541)</f>
        <v>0</v>
      </c>
      <c r="AR533" s="181" t="s">
        <v>83</v>
      </c>
      <c r="AT533" s="182" t="s">
        <v>72</v>
      </c>
      <c r="AU533" s="182" t="s">
        <v>81</v>
      </c>
      <c r="AY533" s="181" t="s">
        <v>143</v>
      </c>
      <c r="BK533" s="183">
        <f>SUM(BK534:BK541)</f>
        <v>0</v>
      </c>
    </row>
    <row r="534" spans="1:65" s="2" customFormat="1" ht="24.2" customHeight="1">
      <c r="A534" s="34"/>
      <c r="B534" s="35"/>
      <c r="C534" s="186" t="s">
        <v>443</v>
      </c>
      <c r="D534" s="186" t="s">
        <v>145</v>
      </c>
      <c r="E534" s="187" t="s">
        <v>724</v>
      </c>
      <c r="F534" s="188" t="s">
        <v>725</v>
      </c>
      <c r="G534" s="189" t="s">
        <v>726</v>
      </c>
      <c r="H534" s="190">
        <v>2</v>
      </c>
      <c r="I534" s="191"/>
      <c r="J534" s="192">
        <f>ROUND(I534*H534,2)</f>
        <v>0</v>
      </c>
      <c r="K534" s="188" t="s">
        <v>149</v>
      </c>
      <c r="L534" s="39"/>
      <c r="M534" s="193" t="s">
        <v>1</v>
      </c>
      <c r="N534" s="194" t="s">
        <v>38</v>
      </c>
      <c r="O534" s="71"/>
      <c r="P534" s="195">
        <f>O534*H534</f>
        <v>0</v>
      </c>
      <c r="Q534" s="195">
        <v>0</v>
      </c>
      <c r="R534" s="195">
        <f>Q534*H534</f>
        <v>0</v>
      </c>
      <c r="S534" s="195">
        <v>0</v>
      </c>
      <c r="T534" s="196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7" t="s">
        <v>195</v>
      </c>
      <c r="AT534" s="197" t="s">
        <v>145</v>
      </c>
      <c r="AU534" s="197" t="s">
        <v>83</v>
      </c>
      <c r="AY534" s="17" t="s">
        <v>143</v>
      </c>
      <c r="BE534" s="198">
        <f>IF(N534="základní",J534,0)</f>
        <v>0</v>
      </c>
      <c r="BF534" s="198">
        <f>IF(N534="snížená",J534,0)</f>
        <v>0</v>
      </c>
      <c r="BG534" s="198">
        <f>IF(N534="zákl. přenesená",J534,0)</f>
        <v>0</v>
      </c>
      <c r="BH534" s="198">
        <f>IF(N534="sníž. přenesená",J534,0)</f>
        <v>0</v>
      </c>
      <c r="BI534" s="198">
        <f>IF(N534="nulová",J534,0)</f>
        <v>0</v>
      </c>
      <c r="BJ534" s="17" t="s">
        <v>81</v>
      </c>
      <c r="BK534" s="198">
        <f>ROUND(I534*H534,2)</f>
        <v>0</v>
      </c>
      <c r="BL534" s="17" t="s">
        <v>195</v>
      </c>
      <c r="BM534" s="197" t="s">
        <v>727</v>
      </c>
    </row>
    <row r="535" spans="1:65" s="2" customFormat="1" ht="11.25">
      <c r="A535" s="34"/>
      <c r="B535" s="35"/>
      <c r="C535" s="36"/>
      <c r="D535" s="199" t="s">
        <v>151</v>
      </c>
      <c r="E535" s="36"/>
      <c r="F535" s="200" t="s">
        <v>728</v>
      </c>
      <c r="G535" s="36"/>
      <c r="H535" s="36"/>
      <c r="I535" s="201"/>
      <c r="J535" s="36"/>
      <c r="K535" s="36"/>
      <c r="L535" s="39"/>
      <c r="M535" s="202"/>
      <c r="N535" s="203"/>
      <c r="O535" s="71"/>
      <c r="P535" s="71"/>
      <c r="Q535" s="71"/>
      <c r="R535" s="71"/>
      <c r="S535" s="71"/>
      <c r="T535" s="72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151</v>
      </c>
      <c r="AU535" s="17" t="s">
        <v>83</v>
      </c>
    </row>
    <row r="536" spans="1:65" s="2" customFormat="1" ht="24.2" customHeight="1">
      <c r="A536" s="34"/>
      <c r="B536" s="35"/>
      <c r="C536" s="186" t="s">
        <v>729</v>
      </c>
      <c r="D536" s="186" t="s">
        <v>145</v>
      </c>
      <c r="E536" s="187" t="s">
        <v>730</v>
      </c>
      <c r="F536" s="188" t="s">
        <v>731</v>
      </c>
      <c r="G536" s="189" t="s">
        <v>726</v>
      </c>
      <c r="H536" s="190">
        <v>3</v>
      </c>
      <c r="I536" s="191"/>
      <c r="J536" s="192">
        <f>ROUND(I536*H536,2)</f>
        <v>0</v>
      </c>
      <c r="K536" s="188" t="s">
        <v>149</v>
      </c>
      <c r="L536" s="39"/>
      <c r="M536" s="193" t="s">
        <v>1</v>
      </c>
      <c r="N536" s="194" t="s">
        <v>38</v>
      </c>
      <c r="O536" s="71"/>
      <c r="P536" s="195">
        <f>O536*H536</f>
        <v>0</v>
      </c>
      <c r="Q536" s="195">
        <v>0</v>
      </c>
      <c r="R536" s="195">
        <f>Q536*H536</f>
        <v>0</v>
      </c>
      <c r="S536" s="195">
        <v>0</v>
      </c>
      <c r="T536" s="196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7" t="s">
        <v>195</v>
      </c>
      <c r="AT536" s="197" t="s">
        <v>145</v>
      </c>
      <c r="AU536" s="197" t="s">
        <v>83</v>
      </c>
      <c r="AY536" s="17" t="s">
        <v>143</v>
      </c>
      <c r="BE536" s="198">
        <f>IF(N536="základní",J536,0)</f>
        <v>0</v>
      </c>
      <c r="BF536" s="198">
        <f>IF(N536="snížená",J536,0)</f>
        <v>0</v>
      </c>
      <c r="BG536" s="198">
        <f>IF(N536="zákl. přenesená",J536,0)</f>
        <v>0</v>
      </c>
      <c r="BH536" s="198">
        <f>IF(N536="sníž. přenesená",J536,0)</f>
        <v>0</v>
      </c>
      <c r="BI536" s="198">
        <f>IF(N536="nulová",J536,0)</f>
        <v>0</v>
      </c>
      <c r="BJ536" s="17" t="s">
        <v>81</v>
      </c>
      <c r="BK536" s="198">
        <f>ROUND(I536*H536,2)</f>
        <v>0</v>
      </c>
      <c r="BL536" s="17" t="s">
        <v>195</v>
      </c>
      <c r="BM536" s="197" t="s">
        <v>732</v>
      </c>
    </row>
    <row r="537" spans="1:65" s="2" customFormat="1" ht="11.25">
      <c r="A537" s="34"/>
      <c r="B537" s="35"/>
      <c r="C537" s="36"/>
      <c r="D537" s="199" t="s">
        <v>151</v>
      </c>
      <c r="E537" s="36"/>
      <c r="F537" s="200" t="s">
        <v>733</v>
      </c>
      <c r="G537" s="36"/>
      <c r="H537" s="36"/>
      <c r="I537" s="201"/>
      <c r="J537" s="36"/>
      <c r="K537" s="36"/>
      <c r="L537" s="39"/>
      <c r="M537" s="202"/>
      <c r="N537" s="203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151</v>
      </c>
      <c r="AU537" s="17" t="s">
        <v>83</v>
      </c>
    </row>
    <row r="538" spans="1:65" s="2" customFormat="1" ht="24.2" customHeight="1">
      <c r="A538" s="34"/>
      <c r="B538" s="35"/>
      <c r="C538" s="186" t="s">
        <v>448</v>
      </c>
      <c r="D538" s="186" t="s">
        <v>145</v>
      </c>
      <c r="E538" s="187" t="s">
        <v>734</v>
      </c>
      <c r="F538" s="188" t="s">
        <v>735</v>
      </c>
      <c r="G538" s="189" t="s">
        <v>726</v>
      </c>
      <c r="H538" s="190">
        <v>1</v>
      </c>
      <c r="I538" s="191"/>
      <c r="J538" s="192">
        <f>ROUND(I538*H538,2)</f>
        <v>0</v>
      </c>
      <c r="K538" s="188" t="s">
        <v>149</v>
      </c>
      <c r="L538" s="39"/>
      <c r="M538" s="193" t="s">
        <v>1</v>
      </c>
      <c r="N538" s="194" t="s">
        <v>38</v>
      </c>
      <c r="O538" s="71"/>
      <c r="P538" s="195">
        <f>O538*H538</f>
        <v>0</v>
      </c>
      <c r="Q538" s="195">
        <v>0</v>
      </c>
      <c r="R538" s="195">
        <f>Q538*H538</f>
        <v>0</v>
      </c>
      <c r="S538" s="195">
        <v>0</v>
      </c>
      <c r="T538" s="196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7" t="s">
        <v>195</v>
      </c>
      <c r="AT538" s="197" t="s">
        <v>145</v>
      </c>
      <c r="AU538" s="197" t="s">
        <v>83</v>
      </c>
      <c r="AY538" s="17" t="s">
        <v>143</v>
      </c>
      <c r="BE538" s="198">
        <f>IF(N538="základní",J538,0)</f>
        <v>0</v>
      </c>
      <c r="BF538" s="198">
        <f>IF(N538="snížená",J538,0)</f>
        <v>0</v>
      </c>
      <c r="BG538" s="198">
        <f>IF(N538="zákl. přenesená",J538,0)</f>
        <v>0</v>
      </c>
      <c r="BH538" s="198">
        <f>IF(N538="sníž. přenesená",J538,0)</f>
        <v>0</v>
      </c>
      <c r="BI538" s="198">
        <f>IF(N538="nulová",J538,0)</f>
        <v>0</v>
      </c>
      <c r="BJ538" s="17" t="s">
        <v>81</v>
      </c>
      <c r="BK538" s="198">
        <f>ROUND(I538*H538,2)</f>
        <v>0</v>
      </c>
      <c r="BL538" s="17" t="s">
        <v>195</v>
      </c>
      <c r="BM538" s="197" t="s">
        <v>736</v>
      </c>
    </row>
    <row r="539" spans="1:65" s="2" customFormat="1" ht="11.25">
      <c r="A539" s="34"/>
      <c r="B539" s="35"/>
      <c r="C539" s="36"/>
      <c r="D539" s="199" t="s">
        <v>151</v>
      </c>
      <c r="E539" s="36"/>
      <c r="F539" s="200" t="s">
        <v>737</v>
      </c>
      <c r="G539" s="36"/>
      <c r="H539" s="36"/>
      <c r="I539" s="201"/>
      <c r="J539" s="36"/>
      <c r="K539" s="36"/>
      <c r="L539" s="39"/>
      <c r="M539" s="202"/>
      <c r="N539" s="203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151</v>
      </c>
      <c r="AU539" s="17" t="s">
        <v>83</v>
      </c>
    </row>
    <row r="540" spans="1:65" s="2" customFormat="1" ht="21.75" customHeight="1">
      <c r="A540" s="34"/>
      <c r="B540" s="35"/>
      <c r="C540" s="186" t="s">
        <v>738</v>
      </c>
      <c r="D540" s="186" t="s">
        <v>145</v>
      </c>
      <c r="E540" s="187" t="s">
        <v>739</v>
      </c>
      <c r="F540" s="188" t="s">
        <v>740</v>
      </c>
      <c r="G540" s="189" t="s">
        <v>726</v>
      </c>
      <c r="H540" s="190">
        <v>3</v>
      </c>
      <c r="I540" s="191"/>
      <c r="J540" s="192">
        <f>ROUND(I540*H540,2)</f>
        <v>0</v>
      </c>
      <c r="K540" s="188" t="s">
        <v>149</v>
      </c>
      <c r="L540" s="39"/>
      <c r="M540" s="193" t="s">
        <v>1</v>
      </c>
      <c r="N540" s="194" t="s">
        <v>38</v>
      </c>
      <c r="O540" s="71"/>
      <c r="P540" s="195">
        <f>O540*H540</f>
        <v>0</v>
      </c>
      <c r="Q540" s="195">
        <v>0</v>
      </c>
      <c r="R540" s="195">
        <f>Q540*H540</f>
        <v>0</v>
      </c>
      <c r="S540" s="195">
        <v>0</v>
      </c>
      <c r="T540" s="196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7" t="s">
        <v>195</v>
      </c>
      <c r="AT540" s="197" t="s">
        <v>145</v>
      </c>
      <c r="AU540" s="197" t="s">
        <v>83</v>
      </c>
      <c r="AY540" s="17" t="s">
        <v>143</v>
      </c>
      <c r="BE540" s="198">
        <f>IF(N540="základní",J540,0)</f>
        <v>0</v>
      </c>
      <c r="BF540" s="198">
        <f>IF(N540="snížená",J540,0)</f>
        <v>0</v>
      </c>
      <c r="BG540" s="198">
        <f>IF(N540="zákl. přenesená",J540,0)</f>
        <v>0</v>
      </c>
      <c r="BH540" s="198">
        <f>IF(N540="sníž. přenesená",J540,0)</f>
        <v>0</v>
      </c>
      <c r="BI540" s="198">
        <f>IF(N540="nulová",J540,0)</f>
        <v>0</v>
      </c>
      <c r="BJ540" s="17" t="s">
        <v>81</v>
      </c>
      <c r="BK540" s="198">
        <f>ROUND(I540*H540,2)</f>
        <v>0</v>
      </c>
      <c r="BL540" s="17" t="s">
        <v>195</v>
      </c>
      <c r="BM540" s="197" t="s">
        <v>741</v>
      </c>
    </row>
    <row r="541" spans="1:65" s="2" customFormat="1" ht="11.25">
      <c r="A541" s="34"/>
      <c r="B541" s="35"/>
      <c r="C541" s="36"/>
      <c r="D541" s="199" t="s">
        <v>151</v>
      </c>
      <c r="E541" s="36"/>
      <c r="F541" s="200" t="s">
        <v>742</v>
      </c>
      <c r="G541" s="36"/>
      <c r="H541" s="36"/>
      <c r="I541" s="201"/>
      <c r="J541" s="36"/>
      <c r="K541" s="36"/>
      <c r="L541" s="39"/>
      <c r="M541" s="202"/>
      <c r="N541" s="203"/>
      <c r="O541" s="71"/>
      <c r="P541" s="71"/>
      <c r="Q541" s="71"/>
      <c r="R541" s="71"/>
      <c r="S541" s="71"/>
      <c r="T541" s="72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7" t="s">
        <v>151</v>
      </c>
      <c r="AU541" s="17" t="s">
        <v>83</v>
      </c>
    </row>
    <row r="542" spans="1:65" s="12" customFormat="1" ht="22.9" customHeight="1">
      <c r="B542" s="170"/>
      <c r="C542" s="171"/>
      <c r="D542" s="172" t="s">
        <v>72</v>
      </c>
      <c r="E542" s="184" t="s">
        <v>743</v>
      </c>
      <c r="F542" s="184" t="s">
        <v>744</v>
      </c>
      <c r="G542" s="171"/>
      <c r="H542" s="171"/>
      <c r="I542" s="174"/>
      <c r="J542" s="185">
        <f>BK542</f>
        <v>0</v>
      </c>
      <c r="K542" s="171"/>
      <c r="L542" s="176"/>
      <c r="M542" s="177"/>
      <c r="N542" s="178"/>
      <c r="O542" s="178"/>
      <c r="P542" s="179">
        <f>SUM(P543:P546)</f>
        <v>0</v>
      </c>
      <c r="Q542" s="178"/>
      <c r="R542" s="179">
        <f>SUM(R543:R546)</f>
        <v>0</v>
      </c>
      <c r="S542" s="178"/>
      <c r="T542" s="180">
        <f>SUM(T543:T546)</f>
        <v>0</v>
      </c>
      <c r="AR542" s="181" t="s">
        <v>83</v>
      </c>
      <c r="AT542" s="182" t="s">
        <v>72</v>
      </c>
      <c r="AU542" s="182" t="s">
        <v>81</v>
      </c>
      <c r="AY542" s="181" t="s">
        <v>143</v>
      </c>
      <c r="BK542" s="183">
        <f>SUM(BK543:BK546)</f>
        <v>0</v>
      </c>
    </row>
    <row r="543" spans="1:65" s="2" customFormat="1" ht="33" customHeight="1">
      <c r="A543" s="34"/>
      <c r="B543" s="35"/>
      <c r="C543" s="186" t="s">
        <v>451</v>
      </c>
      <c r="D543" s="186" t="s">
        <v>145</v>
      </c>
      <c r="E543" s="187" t="s">
        <v>745</v>
      </c>
      <c r="F543" s="188" t="s">
        <v>746</v>
      </c>
      <c r="G543" s="189" t="s">
        <v>726</v>
      </c>
      <c r="H543" s="190">
        <v>2</v>
      </c>
      <c r="I543" s="191"/>
      <c r="J543" s="192">
        <f>ROUND(I543*H543,2)</f>
        <v>0</v>
      </c>
      <c r="K543" s="188" t="s">
        <v>149</v>
      </c>
      <c r="L543" s="39"/>
      <c r="M543" s="193" t="s">
        <v>1</v>
      </c>
      <c r="N543" s="194" t="s">
        <v>38</v>
      </c>
      <c r="O543" s="71"/>
      <c r="P543" s="195">
        <f>O543*H543</f>
        <v>0</v>
      </c>
      <c r="Q543" s="195">
        <v>0</v>
      </c>
      <c r="R543" s="195">
        <f>Q543*H543</f>
        <v>0</v>
      </c>
      <c r="S543" s="195">
        <v>0</v>
      </c>
      <c r="T543" s="196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7" t="s">
        <v>195</v>
      </c>
      <c r="AT543" s="197" t="s">
        <v>145</v>
      </c>
      <c r="AU543" s="197" t="s">
        <v>83</v>
      </c>
      <c r="AY543" s="17" t="s">
        <v>143</v>
      </c>
      <c r="BE543" s="198">
        <f>IF(N543="základní",J543,0)</f>
        <v>0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7" t="s">
        <v>81</v>
      </c>
      <c r="BK543" s="198">
        <f>ROUND(I543*H543,2)</f>
        <v>0</v>
      </c>
      <c r="BL543" s="17" t="s">
        <v>195</v>
      </c>
      <c r="BM543" s="197" t="s">
        <v>747</v>
      </c>
    </row>
    <row r="544" spans="1:65" s="2" customFormat="1" ht="11.25">
      <c r="A544" s="34"/>
      <c r="B544" s="35"/>
      <c r="C544" s="36"/>
      <c r="D544" s="199" t="s">
        <v>151</v>
      </c>
      <c r="E544" s="36"/>
      <c r="F544" s="200" t="s">
        <v>748</v>
      </c>
      <c r="G544" s="36"/>
      <c r="H544" s="36"/>
      <c r="I544" s="201"/>
      <c r="J544" s="36"/>
      <c r="K544" s="36"/>
      <c r="L544" s="39"/>
      <c r="M544" s="202"/>
      <c r="N544" s="203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151</v>
      </c>
      <c r="AU544" s="17" t="s">
        <v>83</v>
      </c>
    </row>
    <row r="545" spans="1:65" s="2" customFormat="1" ht="16.5" customHeight="1">
      <c r="A545" s="34"/>
      <c r="B545" s="35"/>
      <c r="C545" s="186" t="s">
        <v>749</v>
      </c>
      <c r="D545" s="186" t="s">
        <v>145</v>
      </c>
      <c r="E545" s="187" t="s">
        <v>750</v>
      </c>
      <c r="F545" s="188" t="s">
        <v>751</v>
      </c>
      <c r="G545" s="189" t="s">
        <v>726</v>
      </c>
      <c r="H545" s="190">
        <v>2</v>
      </c>
      <c r="I545" s="191"/>
      <c r="J545" s="192">
        <f>ROUND(I545*H545,2)</f>
        <v>0</v>
      </c>
      <c r="K545" s="188" t="s">
        <v>149</v>
      </c>
      <c r="L545" s="39"/>
      <c r="M545" s="193" t="s">
        <v>1</v>
      </c>
      <c r="N545" s="194" t="s">
        <v>38</v>
      </c>
      <c r="O545" s="71"/>
      <c r="P545" s="195">
        <f>O545*H545</f>
        <v>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7" t="s">
        <v>195</v>
      </c>
      <c r="AT545" s="197" t="s">
        <v>145</v>
      </c>
      <c r="AU545" s="197" t="s">
        <v>83</v>
      </c>
      <c r="AY545" s="17" t="s">
        <v>143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7" t="s">
        <v>81</v>
      </c>
      <c r="BK545" s="198">
        <f>ROUND(I545*H545,2)</f>
        <v>0</v>
      </c>
      <c r="BL545" s="17" t="s">
        <v>195</v>
      </c>
      <c r="BM545" s="197" t="s">
        <v>752</v>
      </c>
    </row>
    <row r="546" spans="1:65" s="2" customFormat="1" ht="11.25">
      <c r="A546" s="34"/>
      <c r="B546" s="35"/>
      <c r="C546" s="36"/>
      <c r="D546" s="199" t="s">
        <v>151</v>
      </c>
      <c r="E546" s="36"/>
      <c r="F546" s="200" t="s">
        <v>753</v>
      </c>
      <c r="G546" s="36"/>
      <c r="H546" s="36"/>
      <c r="I546" s="201"/>
      <c r="J546" s="36"/>
      <c r="K546" s="36"/>
      <c r="L546" s="39"/>
      <c r="M546" s="202"/>
      <c r="N546" s="203"/>
      <c r="O546" s="71"/>
      <c r="P546" s="71"/>
      <c r="Q546" s="71"/>
      <c r="R546" s="71"/>
      <c r="S546" s="71"/>
      <c r="T546" s="72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151</v>
      </c>
      <c r="AU546" s="17" t="s">
        <v>83</v>
      </c>
    </row>
    <row r="547" spans="1:65" s="12" customFormat="1" ht="22.9" customHeight="1">
      <c r="B547" s="170"/>
      <c r="C547" s="171"/>
      <c r="D547" s="172" t="s">
        <v>72</v>
      </c>
      <c r="E547" s="184" t="s">
        <v>754</v>
      </c>
      <c r="F547" s="184" t="s">
        <v>755</v>
      </c>
      <c r="G547" s="171"/>
      <c r="H547" s="171"/>
      <c r="I547" s="174"/>
      <c r="J547" s="185">
        <f>BK547</f>
        <v>0</v>
      </c>
      <c r="K547" s="171"/>
      <c r="L547" s="176"/>
      <c r="M547" s="177"/>
      <c r="N547" s="178"/>
      <c r="O547" s="178"/>
      <c r="P547" s="179">
        <f>SUM(P548:P557)</f>
        <v>0</v>
      </c>
      <c r="Q547" s="178"/>
      <c r="R547" s="179">
        <f>SUM(R548:R557)</f>
        <v>0.68815673999999993</v>
      </c>
      <c r="S547" s="178"/>
      <c r="T547" s="180">
        <f>SUM(T548:T557)</f>
        <v>0</v>
      </c>
      <c r="AR547" s="181" t="s">
        <v>83</v>
      </c>
      <c r="AT547" s="182" t="s">
        <v>72</v>
      </c>
      <c r="AU547" s="182" t="s">
        <v>81</v>
      </c>
      <c r="AY547" s="181" t="s">
        <v>143</v>
      </c>
      <c r="BK547" s="183">
        <f>SUM(BK548:BK557)</f>
        <v>0</v>
      </c>
    </row>
    <row r="548" spans="1:65" s="2" customFormat="1" ht="24.2" customHeight="1">
      <c r="A548" s="34"/>
      <c r="B548" s="35"/>
      <c r="C548" s="186" t="s">
        <v>460</v>
      </c>
      <c r="D548" s="186" t="s">
        <v>145</v>
      </c>
      <c r="E548" s="187" t="s">
        <v>756</v>
      </c>
      <c r="F548" s="188" t="s">
        <v>757</v>
      </c>
      <c r="G548" s="189" t="s">
        <v>180</v>
      </c>
      <c r="H548" s="190">
        <v>42.32</v>
      </c>
      <c r="I548" s="191"/>
      <c r="J548" s="192">
        <f>ROUND(I548*H548,2)</f>
        <v>0</v>
      </c>
      <c r="K548" s="188" t="s">
        <v>659</v>
      </c>
      <c r="L548" s="39"/>
      <c r="M548" s="193" t="s">
        <v>1</v>
      </c>
      <c r="N548" s="194" t="s">
        <v>38</v>
      </c>
      <c r="O548" s="71"/>
      <c r="P548" s="195">
        <f>O548*H548</f>
        <v>0</v>
      </c>
      <c r="Q548" s="195">
        <v>0</v>
      </c>
      <c r="R548" s="195">
        <f>Q548*H548</f>
        <v>0</v>
      </c>
      <c r="S548" s="195">
        <v>0</v>
      </c>
      <c r="T548" s="196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7" t="s">
        <v>195</v>
      </c>
      <c r="AT548" s="197" t="s">
        <v>145</v>
      </c>
      <c r="AU548" s="197" t="s">
        <v>83</v>
      </c>
      <c r="AY548" s="17" t="s">
        <v>143</v>
      </c>
      <c r="BE548" s="198">
        <f>IF(N548="základní",J548,0)</f>
        <v>0</v>
      </c>
      <c r="BF548" s="198">
        <f>IF(N548="snížená",J548,0)</f>
        <v>0</v>
      </c>
      <c r="BG548" s="198">
        <f>IF(N548="zákl. přenesená",J548,0)</f>
        <v>0</v>
      </c>
      <c r="BH548" s="198">
        <f>IF(N548="sníž. přenesená",J548,0)</f>
        <v>0</v>
      </c>
      <c r="BI548" s="198">
        <f>IF(N548="nulová",J548,0)</f>
        <v>0</v>
      </c>
      <c r="BJ548" s="17" t="s">
        <v>81</v>
      </c>
      <c r="BK548" s="198">
        <f>ROUND(I548*H548,2)</f>
        <v>0</v>
      </c>
      <c r="BL548" s="17" t="s">
        <v>195</v>
      </c>
      <c r="BM548" s="197" t="s">
        <v>758</v>
      </c>
    </row>
    <row r="549" spans="1:65" s="2" customFormat="1" ht="11.25">
      <c r="A549" s="34"/>
      <c r="B549" s="35"/>
      <c r="C549" s="36"/>
      <c r="D549" s="199" t="s">
        <v>151</v>
      </c>
      <c r="E549" s="36"/>
      <c r="F549" s="200" t="s">
        <v>759</v>
      </c>
      <c r="G549" s="36"/>
      <c r="H549" s="36"/>
      <c r="I549" s="201"/>
      <c r="J549" s="36"/>
      <c r="K549" s="36"/>
      <c r="L549" s="39"/>
      <c r="M549" s="202"/>
      <c r="N549" s="203"/>
      <c r="O549" s="71"/>
      <c r="P549" s="71"/>
      <c r="Q549" s="71"/>
      <c r="R549" s="71"/>
      <c r="S549" s="71"/>
      <c r="T549" s="72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7" t="s">
        <v>151</v>
      </c>
      <c r="AU549" s="17" t="s">
        <v>83</v>
      </c>
    </row>
    <row r="550" spans="1:65" s="13" customFormat="1" ht="11.25">
      <c r="B550" s="204"/>
      <c r="C550" s="205"/>
      <c r="D550" s="206" t="s">
        <v>153</v>
      </c>
      <c r="E550" s="207" t="s">
        <v>1</v>
      </c>
      <c r="F550" s="208" t="s">
        <v>760</v>
      </c>
      <c r="G550" s="205"/>
      <c r="H550" s="209">
        <v>42.32</v>
      </c>
      <c r="I550" s="210"/>
      <c r="J550" s="205"/>
      <c r="K550" s="205"/>
      <c r="L550" s="211"/>
      <c r="M550" s="212"/>
      <c r="N550" s="213"/>
      <c r="O550" s="213"/>
      <c r="P550" s="213"/>
      <c r="Q550" s="213"/>
      <c r="R550" s="213"/>
      <c r="S550" s="213"/>
      <c r="T550" s="214"/>
      <c r="AT550" s="215" t="s">
        <v>153</v>
      </c>
      <c r="AU550" s="215" t="s">
        <v>83</v>
      </c>
      <c r="AV550" s="13" t="s">
        <v>83</v>
      </c>
      <c r="AW550" s="13" t="s">
        <v>30</v>
      </c>
      <c r="AX550" s="13" t="s">
        <v>81</v>
      </c>
      <c r="AY550" s="215" t="s">
        <v>143</v>
      </c>
    </row>
    <row r="551" spans="1:65" s="2" customFormat="1" ht="24.2" customHeight="1">
      <c r="A551" s="34"/>
      <c r="B551" s="35"/>
      <c r="C551" s="227" t="s">
        <v>761</v>
      </c>
      <c r="D551" s="227" t="s">
        <v>219</v>
      </c>
      <c r="E551" s="228" t="s">
        <v>762</v>
      </c>
      <c r="F551" s="229" t="s">
        <v>763</v>
      </c>
      <c r="G551" s="230" t="s">
        <v>180</v>
      </c>
      <c r="H551" s="231">
        <v>46.552</v>
      </c>
      <c r="I551" s="232"/>
      <c r="J551" s="233">
        <f>ROUND(I551*H551,2)</f>
        <v>0</v>
      </c>
      <c r="K551" s="229" t="s">
        <v>659</v>
      </c>
      <c r="L551" s="234"/>
      <c r="M551" s="235" t="s">
        <v>1</v>
      </c>
      <c r="N551" s="236" t="s">
        <v>38</v>
      </c>
      <c r="O551" s="71"/>
      <c r="P551" s="195">
        <f>O551*H551</f>
        <v>0</v>
      </c>
      <c r="Q551" s="195">
        <v>1.44E-2</v>
      </c>
      <c r="R551" s="195">
        <f>Q551*H551</f>
        <v>0.67034879999999997</v>
      </c>
      <c r="S551" s="195">
        <v>0</v>
      </c>
      <c r="T551" s="196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7" t="s">
        <v>239</v>
      </c>
      <c r="AT551" s="197" t="s">
        <v>219</v>
      </c>
      <c r="AU551" s="197" t="s">
        <v>83</v>
      </c>
      <c r="AY551" s="17" t="s">
        <v>143</v>
      </c>
      <c r="BE551" s="198">
        <f>IF(N551="základní",J551,0)</f>
        <v>0</v>
      </c>
      <c r="BF551" s="198">
        <f>IF(N551="snížená",J551,0)</f>
        <v>0</v>
      </c>
      <c r="BG551" s="198">
        <f>IF(N551="zákl. přenesená",J551,0)</f>
        <v>0</v>
      </c>
      <c r="BH551" s="198">
        <f>IF(N551="sníž. přenesená",J551,0)</f>
        <v>0</v>
      </c>
      <c r="BI551" s="198">
        <f>IF(N551="nulová",J551,0)</f>
        <v>0</v>
      </c>
      <c r="BJ551" s="17" t="s">
        <v>81</v>
      </c>
      <c r="BK551" s="198">
        <f>ROUND(I551*H551,2)</f>
        <v>0</v>
      </c>
      <c r="BL551" s="17" t="s">
        <v>195</v>
      </c>
      <c r="BM551" s="197" t="s">
        <v>764</v>
      </c>
    </row>
    <row r="552" spans="1:65" s="13" customFormat="1" ht="11.25">
      <c r="B552" s="204"/>
      <c r="C552" s="205"/>
      <c r="D552" s="206" t="s">
        <v>153</v>
      </c>
      <c r="E552" s="205"/>
      <c r="F552" s="208" t="s">
        <v>765</v>
      </c>
      <c r="G552" s="205"/>
      <c r="H552" s="209">
        <v>46.552</v>
      </c>
      <c r="I552" s="210"/>
      <c r="J552" s="205"/>
      <c r="K552" s="205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153</v>
      </c>
      <c r="AU552" s="215" t="s">
        <v>83</v>
      </c>
      <c r="AV552" s="13" t="s">
        <v>83</v>
      </c>
      <c r="AW552" s="13" t="s">
        <v>4</v>
      </c>
      <c r="AX552" s="13" t="s">
        <v>81</v>
      </c>
      <c r="AY552" s="215" t="s">
        <v>143</v>
      </c>
    </row>
    <row r="553" spans="1:65" s="2" customFormat="1" ht="24.2" customHeight="1">
      <c r="A553" s="34"/>
      <c r="B553" s="35"/>
      <c r="C553" s="186" t="s">
        <v>464</v>
      </c>
      <c r="D553" s="186" t="s">
        <v>145</v>
      </c>
      <c r="E553" s="187" t="s">
        <v>766</v>
      </c>
      <c r="F553" s="188" t="s">
        <v>767</v>
      </c>
      <c r="G553" s="189" t="s">
        <v>148</v>
      </c>
      <c r="H553" s="190">
        <v>0.76200000000000001</v>
      </c>
      <c r="I553" s="191"/>
      <c r="J553" s="192">
        <f>ROUND(I553*H553,2)</f>
        <v>0</v>
      </c>
      <c r="K553" s="188" t="s">
        <v>659</v>
      </c>
      <c r="L553" s="39"/>
      <c r="M553" s="193" t="s">
        <v>1</v>
      </c>
      <c r="N553" s="194" t="s">
        <v>38</v>
      </c>
      <c r="O553" s="71"/>
      <c r="P553" s="195">
        <f>O553*H553</f>
        <v>0</v>
      </c>
      <c r="Q553" s="195">
        <v>2.3369999999999998E-2</v>
      </c>
      <c r="R553" s="195">
        <f>Q553*H553</f>
        <v>1.7807939999999998E-2</v>
      </c>
      <c r="S553" s="195">
        <v>0</v>
      </c>
      <c r="T553" s="196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7" t="s">
        <v>195</v>
      </c>
      <c r="AT553" s="197" t="s">
        <v>145</v>
      </c>
      <c r="AU553" s="197" t="s">
        <v>83</v>
      </c>
      <c r="AY553" s="17" t="s">
        <v>143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7" t="s">
        <v>81</v>
      </c>
      <c r="BK553" s="198">
        <f>ROUND(I553*H553,2)</f>
        <v>0</v>
      </c>
      <c r="BL553" s="17" t="s">
        <v>195</v>
      </c>
      <c r="BM553" s="197" t="s">
        <v>768</v>
      </c>
    </row>
    <row r="554" spans="1:65" s="2" customFormat="1" ht="11.25">
      <c r="A554" s="34"/>
      <c r="B554" s="35"/>
      <c r="C554" s="36"/>
      <c r="D554" s="199" t="s">
        <v>151</v>
      </c>
      <c r="E554" s="36"/>
      <c r="F554" s="200" t="s">
        <v>769</v>
      </c>
      <c r="G554" s="36"/>
      <c r="H554" s="36"/>
      <c r="I554" s="201"/>
      <c r="J554" s="36"/>
      <c r="K554" s="36"/>
      <c r="L554" s="39"/>
      <c r="M554" s="202"/>
      <c r="N554" s="203"/>
      <c r="O554" s="71"/>
      <c r="P554" s="71"/>
      <c r="Q554" s="71"/>
      <c r="R554" s="71"/>
      <c r="S554" s="71"/>
      <c r="T554" s="72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151</v>
      </c>
      <c r="AU554" s="17" t="s">
        <v>83</v>
      </c>
    </row>
    <row r="555" spans="1:65" s="13" customFormat="1" ht="11.25">
      <c r="B555" s="204"/>
      <c r="C555" s="205"/>
      <c r="D555" s="206" t="s">
        <v>153</v>
      </c>
      <c r="E555" s="207" t="s">
        <v>1</v>
      </c>
      <c r="F555" s="208" t="s">
        <v>770</v>
      </c>
      <c r="G555" s="205"/>
      <c r="H555" s="209">
        <v>0.76200000000000001</v>
      </c>
      <c r="I555" s="210"/>
      <c r="J555" s="205"/>
      <c r="K555" s="205"/>
      <c r="L555" s="211"/>
      <c r="M555" s="212"/>
      <c r="N555" s="213"/>
      <c r="O555" s="213"/>
      <c r="P555" s="213"/>
      <c r="Q555" s="213"/>
      <c r="R555" s="213"/>
      <c r="S555" s="213"/>
      <c r="T555" s="214"/>
      <c r="AT555" s="215" t="s">
        <v>153</v>
      </c>
      <c r="AU555" s="215" t="s">
        <v>83</v>
      </c>
      <c r="AV555" s="13" t="s">
        <v>83</v>
      </c>
      <c r="AW555" s="13" t="s">
        <v>30</v>
      </c>
      <c r="AX555" s="13" t="s">
        <v>81</v>
      </c>
      <c r="AY555" s="215" t="s">
        <v>143</v>
      </c>
    </row>
    <row r="556" spans="1:65" s="2" customFormat="1" ht="24.2" customHeight="1">
      <c r="A556" s="34"/>
      <c r="B556" s="35"/>
      <c r="C556" s="186" t="s">
        <v>771</v>
      </c>
      <c r="D556" s="186" t="s">
        <v>145</v>
      </c>
      <c r="E556" s="187" t="s">
        <v>772</v>
      </c>
      <c r="F556" s="188" t="s">
        <v>773</v>
      </c>
      <c r="G556" s="189" t="s">
        <v>167</v>
      </c>
      <c r="H556" s="190">
        <v>0.68799999999999994</v>
      </c>
      <c r="I556" s="191"/>
      <c r="J556" s="192">
        <f>ROUND(I556*H556,2)</f>
        <v>0</v>
      </c>
      <c r="K556" s="188" t="s">
        <v>659</v>
      </c>
      <c r="L556" s="39"/>
      <c r="M556" s="193" t="s">
        <v>1</v>
      </c>
      <c r="N556" s="194" t="s">
        <v>38</v>
      </c>
      <c r="O556" s="71"/>
      <c r="P556" s="195">
        <f>O556*H556</f>
        <v>0</v>
      </c>
      <c r="Q556" s="195">
        <v>0</v>
      </c>
      <c r="R556" s="195">
        <f>Q556*H556</f>
        <v>0</v>
      </c>
      <c r="S556" s="195">
        <v>0</v>
      </c>
      <c r="T556" s="196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7" t="s">
        <v>195</v>
      </c>
      <c r="AT556" s="197" t="s">
        <v>145</v>
      </c>
      <c r="AU556" s="197" t="s">
        <v>83</v>
      </c>
      <c r="AY556" s="17" t="s">
        <v>143</v>
      </c>
      <c r="BE556" s="198">
        <f>IF(N556="základní",J556,0)</f>
        <v>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7" t="s">
        <v>81</v>
      </c>
      <c r="BK556" s="198">
        <f>ROUND(I556*H556,2)</f>
        <v>0</v>
      </c>
      <c r="BL556" s="17" t="s">
        <v>195</v>
      </c>
      <c r="BM556" s="197" t="s">
        <v>774</v>
      </c>
    </row>
    <row r="557" spans="1:65" s="2" customFormat="1" ht="11.25">
      <c r="A557" s="34"/>
      <c r="B557" s="35"/>
      <c r="C557" s="36"/>
      <c r="D557" s="199" t="s">
        <v>151</v>
      </c>
      <c r="E557" s="36"/>
      <c r="F557" s="200" t="s">
        <v>775</v>
      </c>
      <c r="G557" s="36"/>
      <c r="H557" s="36"/>
      <c r="I557" s="201"/>
      <c r="J557" s="36"/>
      <c r="K557" s="36"/>
      <c r="L557" s="39"/>
      <c r="M557" s="202"/>
      <c r="N557" s="203"/>
      <c r="O557" s="71"/>
      <c r="P557" s="71"/>
      <c r="Q557" s="71"/>
      <c r="R557" s="71"/>
      <c r="S557" s="71"/>
      <c r="T557" s="72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7" t="s">
        <v>151</v>
      </c>
      <c r="AU557" s="17" t="s">
        <v>83</v>
      </c>
    </row>
    <row r="558" spans="1:65" s="12" customFormat="1" ht="22.9" customHeight="1">
      <c r="B558" s="170"/>
      <c r="C558" s="171"/>
      <c r="D558" s="172" t="s">
        <v>72</v>
      </c>
      <c r="E558" s="184" t="s">
        <v>776</v>
      </c>
      <c r="F558" s="184" t="s">
        <v>777</v>
      </c>
      <c r="G558" s="171"/>
      <c r="H558" s="171"/>
      <c r="I558" s="174"/>
      <c r="J558" s="185">
        <f>BK558</f>
        <v>0</v>
      </c>
      <c r="K558" s="171"/>
      <c r="L558" s="176"/>
      <c r="M558" s="177"/>
      <c r="N558" s="178"/>
      <c r="O558" s="178"/>
      <c r="P558" s="179">
        <f>SUM(P559:P567)</f>
        <v>0</v>
      </c>
      <c r="Q558" s="178"/>
      <c r="R558" s="179">
        <f>SUM(R559:R567)</f>
        <v>0</v>
      </c>
      <c r="S558" s="178"/>
      <c r="T558" s="180">
        <f>SUM(T559:T567)</f>
        <v>0</v>
      </c>
      <c r="AR558" s="181" t="s">
        <v>83</v>
      </c>
      <c r="AT558" s="182" t="s">
        <v>72</v>
      </c>
      <c r="AU558" s="182" t="s">
        <v>81</v>
      </c>
      <c r="AY558" s="181" t="s">
        <v>143</v>
      </c>
      <c r="BK558" s="183">
        <f>SUM(BK559:BK567)</f>
        <v>0</v>
      </c>
    </row>
    <row r="559" spans="1:65" s="2" customFormat="1" ht="24.2" customHeight="1">
      <c r="A559" s="34"/>
      <c r="B559" s="35"/>
      <c r="C559" s="186" t="s">
        <v>468</v>
      </c>
      <c r="D559" s="186" t="s">
        <v>145</v>
      </c>
      <c r="E559" s="187" t="s">
        <v>778</v>
      </c>
      <c r="F559" s="188" t="s">
        <v>779</v>
      </c>
      <c r="G559" s="189" t="s">
        <v>180</v>
      </c>
      <c r="H559" s="190">
        <v>2.6920000000000002</v>
      </c>
      <c r="I559" s="191"/>
      <c r="J559" s="192">
        <f>ROUND(I559*H559,2)</f>
        <v>0</v>
      </c>
      <c r="K559" s="188" t="s">
        <v>149</v>
      </c>
      <c r="L559" s="39"/>
      <c r="M559" s="193" t="s">
        <v>1</v>
      </c>
      <c r="N559" s="194" t="s">
        <v>38</v>
      </c>
      <c r="O559" s="71"/>
      <c r="P559" s="195">
        <f>O559*H559</f>
        <v>0</v>
      </c>
      <c r="Q559" s="195">
        <v>0</v>
      </c>
      <c r="R559" s="195">
        <f>Q559*H559</f>
        <v>0</v>
      </c>
      <c r="S559" s="195">
        <v>0</v>
      </c>
      <c r="T559" s="196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7" t="s">
        <v>195</v>
      </c>
      <c r="AT559" s="197" t="s">
        <v>145</v>
      </c>
      <c r="AU559" s="197" t="s">
        <v>83</v>
      </c>
      <c r="AY559" s="17" t="s">
        <v>143</v>
      </c>
      <c r="BE559" s="198">
        <f>IF(N559="základní",J559,0)</f>
        <v>0</v>
      </c>
      <c r="BF559" s="198">
        <f>IF(N559="snížená",J559,0)</f>
        <v>0</v>
      </c>
      <c r="BG559" s="198">
        <f>IF(N559="zákl. přenesená",J559,0)</f>
        <v>0</v>
      </c>
      <c r="BH559" s="198">
        <f>IF(N559="sníž. přenesená",J559,0)</f>
        <v>0</v>
      </c>
      <c r="BI559" s="198">
        <f>IF(N559="nulová",J559,0)</f>
        <v>0</v>
      </c>
      <c r="BJ559" s="17" t="s">
        <v>81</v>
      </c>
      <c r="BK559" s="198">
        <f>ROUND(I559*H559,2)</f>
        <v>0</v>
      </c>
      <c r="BL559" s="17" t="s">
        <v>195</v>
      </c>
      <c r="BM559" s="197" t="s">
        <v>780</v>
      </c>
    </row>
    <row r="560" spans="1:65" s="2" customFormat="1" ht="11.25">
      <c r="A560" s="34"/>
      <c r="B560" s="35"/>
      <c r="C560" s="36"/>
      <c r="D560" s="199" t="s">
        <v>151</v>
      </c>
      <c r="E560" s="36"/>
      <c r="F560" s="200" t="s">
        <v>781</v>
      </c>
      <c r="G560" s="36"/>
      <c r="H560" s="36"/>
      <c r="I560" s="201"/>
      <c r="J560" s="36"/>
      <c r="K560" s="36"/>
      <c r="L560" s="39"/>
      <c r="M560" s="202"/>
      <c r="N560" s="203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151</v>
      </c>
      <c r="AU560" s="17" t="s">
        <v>83</v>
      </c>
    </row>
    <row r="561" spans="1:65" s="13" customFormat="1" ht="11.25">
      <c r="B561" s="204"/>
      <c r="C561" s="205"/>
      <c r="D561" s="206" t="s">
        <v>153</v>
      </c>
      <c r="E561" s="207" t="s">
        <v>1</v>
      </c>
      <c r="F561" s="208" t="s">
        <v>782</v>
      </c>
      <c r="G561" s="205"/>
      <c r="H561" s="209">
        <v>1.3340000000000001</v>
      </c>
      <c r="I561" s="210"/>
      <c r="J561" s="205"/>
      <c r="K561" s="205"/>
      <c r="L561" s="211"/>
      <c r="M561" s="212"/>
      <c r="N561" s="213"/>
      <c r="O561" s="213"/>
      <c r="P561" s="213"/>
      <c r="Q561" s="213"/>
      <c r="R561" s="213"/>
      <c r="S561" s="213"/>
      <c r="T561" s="214"/>
      <c r="AT561" s="215" t="s">
        <v>153</v>
      </c>
      <c r="AU561" s="215" t="s">
        <v>83</v>
      </c>
      <c r="AV561" s="13" t="s">
        <v>83</v>
      </c>
      <c r="AW561" s="13" t="s">
        <v>30</v>
      </c>
      <c r="AX561" s="13" t="s">
        <v>73</v>
      </c>
      <c r="AY561" s="215" t="s">
        <v>143</v>
      </c>
    </row>
    <row r="562" spans="1:65" s="13" customFormat="1" ht="11.25">
      <c r="B562" s="204"/>
      <c r="C562" s="205"/>
      <c r="D562" s="206" t="s">
        <v>153</v>
      </c>
      <c r="E562" s="207" t="s">
        <v>1</v>
      </c>
      <c r="F562" s="208" t="s">
        <v>783</v>
      </c>
      <c r="G562" s="205"/>
      <c r="H562" s="209">
        <v>0.17399999999999999</v>
      </c>
      <c r="I562" s="210"/>
      <c r="J562" s="205"/>
      <c r="K562" s="205"/>
      <c r="L562" s="211"/>
      <c r="M562" s="212"/>
      <c r="N562" s="213"/>
      <c r="O562" s="213"/>
      <c r="P562" s="213"/>
      <c r="Q562" s="213"/>
      <c r="R562" s="213"/>
      <c r="S562" s="213"/>
      <c r="T562" s="214"/>
      <c r="AT562" s="215" t="s">
        <v>153</v>
      </c>
      <c r="AU562" s="215" t="s">
        <v>83</v>
      </c>
      <c r="AV562" s="13" t="s">
        <v>83</v>
      </c>
      <c r="AW562" s="13" t="s">
        <v>30</v>
      </c>
      <c r="AX562" s="13" t="s">
        <v>73</v>
      </c>
      <c r="AY562" s="215" t="s">
        <v>143</v>
      </c>
    </row>
    <row r="563" spans="1:65" s="13" customFormat="1" ht="11.25">
      <c r="B563" s="204"/>
      <c r="C563" s="205"/>
      <c r="D563" s="206" t="s">
        <v>153</v>
      </c>
      <c r="E563" s="207" t="s">
        <v>1</v>
      </c>
      <c r="F563" s="208" t="s">
        <v>784</v>
      </c>
      <c r="G563" s="205"/>
      <c r="H563" s="209">
        <v>1.0469999999999999</v>
      </c>
      <c r="I563" s="210"/>
      <c r="J563" s="205"/>
      <c r="K563" s="205"/>
      <c r="L563" s="211"/>
      <c r="M563" s="212"/>
      <c r="N563" s="213"/>
      <c r="O563" s="213"/>
      <c r="P563" s="213"/>
      <c r="Q563" s="213"/>
      <c r="R563" s="213"/>
      <c r="S563" s="213"/>
      <c r="T563" s="214"/>
      <c r="AT563" s="215" t="s">
        <v>153</v>
      </c>
      <c r="AU563" s="215" t="s">
        <v>83</v>
      </c>
      <c r="AV563" s="13" t="s">
        <v>83</v>
      </c>
      <c r="AW563" s="13" t="s">
        <v>30</v>
      </c>
      <c r="AX563" s="13" t="s">
        <v>73</v>
      </c>
      <c r="AY563" s="215" t="s">
        <v>143</v>
      </c>
    </row>
    <row r="564" spans="1:65" s="13" customFormat="1" ht="11.25">
      <c r="B564" s="204"/>
      <c r="C564" s="205"/>
      <c r="D564" s="206" t="s">
        <v>153</v>
      </c>
      <c r="E564" s="207" t="s">
        <v>1</v>
      </c>
      <c r="F564" s="208" t="s">
        <v>785</v>
      </c>
      <c r="G564" s="205"/>
      <c r="H564" s="209">
        <v>0.13700000000000001</v>
      </c>
      <c r="I564" s="210"/>
      <c r="J564" s="205"/>
      <c r="K564" s="205"/>
      <c r="L564" s="211"/>
      <c r="M564" s="212"/>
      <c r="N564" s="213"/>
      <c r="O564" s="213"/>
      <c r="P564" s="213"/>
      <c r="Q564" s="213"/>
      <c r="R564" s="213"/>
      <c r="S564" s="213"/>
      <c r="T564" s="214"/>
      <c r="AT564" s="215" t="s">
        <v>153</v>
      </c>
      <c r="AU564" s="215" t="s">
        <v>83</v>
      </c>
      <c r="AV564" s="13" t="s">
        <v>83</v>
      </c>
      <c r="AW564" s="13" t="s">
        <v>30</v>
      </c>
      <c r="AX564" s="13" t="s">
        <v>73</v>
      </c>
      <c r="AY564" s="215" t="s">
        <v>143</v>
      </c>
    </row>
    <row r="565" spans="1:65" s="14" customFormat="1" ht="11.25">
      <c r="B565" s="216"/>
      <c r="C565" s="217"/>
      <c r="D565" s="206" t="s">
        <v>153</v>
      </c>
      <c r="E565" s="218" t="s">
        <v>1</v>
      </c>
      <c r="F565" s="219" t="s">
        <v>155</v>
      </c>
      <c r="G565" s="217"/>
      <c r="H565" s="220">
        <v>2.6920000000000002</v>
      </c>
      <c r="I565" s="221"/>
      <c r="J565" s="217"/>
      <c r="K565" s="217"/>
      <c r="L565" s="222"/>
      <c r="M565" s="223"/>
      <c r="N565" s="224"/>
      <c r="O565" s="224"/>
      <c r="P565" s="224"/>
      <c r="Q565" s="224"/>
      <c r="R565" s="224"/>
      <c r="S565" s="224"/>
      <c r="T565" s="225"/>
      <c r="AT565" s="226" t="s">
        <v>153</v>
      </c>
      <c r="AU565" s="226" t="s">
        <v>83</v>
      </c>
      <c r="AV565" s="14" t="s">
        <v>150</v>
      </c>
      <c r="AW565" s="14" t="s">
        <v>30</v>
      </c>
      <c r="AX565" s="14" t="s">
        <v>81</v>
      </c>
      <c r="AY565" s="226" t="s">
        <v>143</v>
      </c>
    </row>
    <row r="566" spans="1:65" s="2" customFormat="1" ht="16.5" customHeight="1">
      <c r="A566" s="34"/>
      <c r="B566" s="35"/>
      <c r="C566" s="186" t="s">
        <v>786</v>
      </c>
      <c r="D566" s="186" t="s">
        <v>145</v>
      </c>
      <c r="E566" s="187" t="s">
        <v>787</v>
      </c>
      <c r="F566" s="188" t="s">
        <v>788</v>
      </c>
      <c r="G566" s="189" t="s">
        <v>215</v>
      </c>
      <c r="H566" s="190">
        <v>1</v>
      </c>
      <c r="I566" s="191"/>
      <c r="J566" s="192">
        <f>ROUND(I566*H566,2)</f>
        <v>0</v>
      </c>
      <c r="K566" s="188" t="s">
        <v>1</v>
      </c>
      <c r="L566" s="39"/>
      <c r="M566" s="193" t="s">
        <v>1</v>
      </c>
      <c r="N566" s="194" t="s">
        <v>38</v>
      </c>
      <c r="O566" s="71"/>
      <c r="P566" s="195">
        <f>O566*H566</f>
        <v>0</v>
      </c>
      <c r="Q566" s="195">
        <v>0</v>
      </c>
      <c r="R566" s="195">
        <f>Q566*H566</f>
        <v>0</v>
      </c>
      <c r="S566" s="195">
        <v>0</v>
      </c>
      <c r="T566" s="196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7" t="s">
        <v>195</v>
      </c>
      <c r="AT566" s="197" t="s">
        <v>145</v>
      </c>
      <c r="AU566" s="197" t="s">
        <v>83</v>
      </c>
      <c r="AY566" s="17" t="s">
        <v>143</v>
      </c>
      <c r="BE566" s="198">
        <f>IF(N566="základní",J566,0)</f>
        <v>0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7" t="s">
        <v>81</v>
      </c>
      <c r="BK566" s="198">
        <f>ROUND(I566*H566,2)</f>
        <v>0</v>
      </c>
      <c r="BL566" s="17" t="s">
        <v>195</v>
      </c>
      <c r="BM566" s="197" t="s">
        <v>789</v>
      </c>
    </row>
    <row r="567" spans="1:65" s="2" customFormat="1" ht="16.5" customHeight="1">
      <c r="A567" s="34"/>
      <c r="B567" s="35"/>
      <c r="C567" s="186" t="s">
        <v>471</v>
      </c>
      <c r="D567" s="186" t="s">
        <v>145</v>
      </c>
      <c r="E567" s="187" t="s">
        <v>790</v>
      </c>
      <c r="F567" s="188" t="s">
        <v>791</v>
      </c>
      <c r="G567" s="189" t="s">
        <v>215</v>
      </c>
      <c r="H567" s="190">
        <v>1</v>
      </c>
      <c r="I567" s="191"/>
      <c r="J567" s="192">
        <f>ROUND(I567*H567,2)</f>
        <v>0</v>
      </c>
      <c r="K567" s="188" t="s">
        <v>1</v>
      </c>
      <c r="L567" s="39"/>
      <c r="M567" s="193" t="s">
        <v>1</v>
      </c>
      <c r="N567" s="194" t="s">
        <v>38</v>
      </c>
      <c r="O567" s="71"/>
      <c r="P567" s="195">
        <f>O567*H567</f>
        <v>0</v>
      </c>
      <c r="Q567" s="195">
        <v>0</v>
      </c>
      <c r="R567" s="195">
        <f>Q567*H567</f>
        <v>0</v>
      </c>
      <c r="S567" s="195">
        <v>0</v>
      </c>
      <c r="T567" s="196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7" t="s">
        <v>195</v>
      </c>
      <c r="AT567" s="197" t="s">
        <v>145</v>
      </c>
      <c r="AU567" s="197" t="s">
        <v>83</v>
      </c>
      <c r="AY567" s="17" t="s">
        <v>143</v>
      </c>
      <c r="BE567" s="198">
        <f>IF(N567="základní",J567,0)</f>
        <v>0</v>
      </c>
      <c r="BF567" s="198">
        <f>IF(N567="snížená",J567,0)</f>
        <v>0</v>
      </c>
      <c r="BG567" s="198">
        <f>IF(N567="zákl. přenesená",J567,0)</f>
        <v>0</v>
      </c>
      <c r="BH567" s="198">
        <f>IF(N567="sníž. přenesená",J567,0)</f>
        <v>0</v>
      </c>
      <c r="BI567" s="198">
        <f>IF(N567="nulová",J567,0)</f>
        <v>0</v>
      </c>
      <c r="BJ567" s="17" t="s">
        <v>81</v>
      </c>
      <c r="BK567" s="198">
        <f>ROUND(I567*H567,2)</f>
        <v>0</v>
      </c>
      <c r="BL567" s="17" t="s">
        <v>195</v>
      </c>
      <c r="BM567" s="197" t="s">
        <v>792</v>
      </c>
    </row>
    <row r="568" spans="1:65" s="12" customFormat="1" ht="22.9" customHeight="1">
      <c r="B568" s="170"/>
      <c r="C568" s="171"/>
      <c r="D568" s="172" t="s">
        <v>72</v>
      </c>
      <c r="E568" s="184" t="s">
        <v>793</v>
      </c>
      <c r="F568" s="184" t="s">
        <v>794</v>
      </c>
      <c r="G568" s="171"/>
      <c r="H568" s="171"/>
      <c r="I568" s="174"/>
      <c r="J568" s="185">
        <f>BK568</f>
        <v>0</v>
      </c>
      <c r="K568" s="171"/>
      <c r="L568" s="176"/>
      <c r="M568" s="177"/>
      <c r="N568" s="178"/>
      <c r="O568" s="178"/>
      <c r="P568" s="179">
        <f>SUM(P569:P602)</f>
        <v>0</v>
      </c>
      <c r="Q568" s="178"/>
      <c r="R568" s="179">
        <f>SUM(R569:R602)</f>
        <v>0</v>
      </c>
      <c r="S568" s="178"/>
      <c r="T568" s="180">
        <f>SUM(T569:T602)</f>
        <v>0</v>
      </c>
      <c r="AR568" s="181" t="s">
        <v>83</v>
      </c>
      <c r="AT568" s="182" t="s">
        <v>72</v>
      </c>
      <c r="AU568" s="182" t="s">
        <v>81</v>
      </c>
      <c r="AY568" s="181" t="s">
        <v>143</v>
      </c>
      <c r="BK568" s="183">
        <f>SUM(BK569:BK602)</f>
        <v>0</v>
      </c>
    </row>
    <row r="569" spans="1:65" s="2" customFormat="1" ht="21.75" customHeight="1">
      <c r="A569" s="34"/>
      <c r="B569" s="35"/>
      <c r="C569" s="186" t="s">
        <v>795</v>
      </c>
      <c r="D569" s="186" t="s">
        <v>145</v>
      </c>
      <c r="E569" s="187" t="s">
        <v>796</v>
      </c>
      <c r="F569" s="188" t="s">
        <v>797</v>
      </c>
      <c r="G569" s="189" t="s">
        <v>323</v>
      </c>
      <c r="H569" s="190">
        <v>89.795000000000002</v>
      </c>
      <c r="I569" s="191"/>
      <c r="J569" s="192">
        <f>ROUND(I569*H569,2)</f>
        <v>0</v>
      </c>
      <c r="K569" s="188" t="s">
        <v>149</v>
      </c>
      <c r="L569" s="39"/>
      <c r="M569" s="193" t="s">
        <v>1</v>
      </c>
      <c r="N569" s="194" t="s">
        <v>38</v>
      </c>
      <c r="O569" s="71"/>
      <c r="P569" s="195">
        <f>O569*H569</f>
        <v>0</v>
      </c>
      <c r="Q569" s="195">
        <v>0</v>
      </c>
      <c r="R569" s="195">
        <f>Q569*H569</f>
        <v>0</v>
      </c>
      <c r="S569" s="195">
        <v>0</v>
      </c>
      <c r="T569" s="196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7" t="s">
        <v>195</v>
      </c>
      <c r="AT569" s="197" t="s">
        <v>145</v>
      </c>
      <c r="AU569" s="197" t="s">
        <v>83</v>
      </c>
      <c r="AY569" s="17" t="s">
        <v>143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17" t="s">
        <v>81</v>
      </c>
      <c r="BK569" s="198">
        <f>ROUND(I569*H569,2)</f>
        <v>0</v>
      </c>
      <c r="BL569" s="17" t="s">
        <v>195</v>
      </c>
      <c r="BM569" s="197" t="s">
        <v>798</v>
      </c>
    </row>
    <row r="570" spans="1:65" s="2" customFormat="1" ht="11.25">
      <c r="A570" s="34"/>
      <c r="B570" s="35"/>
      <c r="C570" s="36"/>
      <c r="D570" s="199" t="s">
        <v>151</v>
      </c>
      <c r="E570" s="36"/>
      <c r="F570" s="200" t="s">
        <v>799</v>
      </c>
      <c r="G570" s="36"/>
      <c r="H570" s="36"/>
      <c r="I570" s="201"/>
      <c r="J570" s="36"/>
      <c r="K570" s="36"/>
      <c r="L570" s="39"/>
      <c r="M570" s="202"/>
      <c r="N570" s="203"/>
      <c r="O570" s="71"/>
      <c r="P570" s="71"/>
      <c r="Q570" s="71"/>
      <c r="R570" s="71"/>
      <c r="S570" s="71"/>
      <c r="T570" s="72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7" t="s">
        <v>151</v>
      </c>
      <c r="AU570" s="17" t="s">
        <v>83</v>
      </c>
    </row>
    <row r="571" spans="1:65" s="13" customFormat="1" ht="11.25">
      <c r="B571" s="204"/>
      <c r="C571" s="205"/>
      <c r="D571" s="206" t="s">
        <v>153</v>
      </c>
      <c r="E571" s="207" t="s">
        <v>1</v>
      </c>
      <c r="F571" s="208" t="s">
        <v>800</v>
      </c>
      <c r="G571" s="205"/>
      <c r="H571" s="209">
        <v>76.03</v>
      </c>
      <c r="I571" s="210"/>
      <c r="J571" s="205"/>
      <c r="K571" s="205"/>
      <c r="L571" s="211"/>
      <c r="M571" s="212"/>
      <c r="N571" s="213"/>
      <c r="O571" s="213"/>
      <c r="P571" s="213"/>
      <c r="Q571" s="213"/>
      <c r="R571" s="213"/>
      <c r="S571" s="213"/>
      <c r="T571" s="214"/>
      <c r="AT571" s="215" t="s">
        <v>153</v>
      </c>
      <c r="AU571" s="215" t="s">
        <v>83</v>
      </c>
      <c r="AV571" s="13" t="s">
        <v>83</v>
      </c>
      <c r="AW571" s="13" t="s">
        <v>30</v>
      </c>
      <c r="AX571" s="13" t="s">
        <v>73</v>
      </c>
      <c r="AY571" s="215" t="s">
        <v>143</v>
      </c>
    </row>
    <row r="572" spans="1:65" s="13" customFormat="1" ht="11.25">
      <c r="B572" s="204"/>
      <c r="C572" s="205"/>
      <c r="D572" s="206" t="s">
        <v>153</v>
      </c>
      <c r="E572" s="207" t="s">
        <v>1</v>
      </c>
      <c r="F572" s="208" t="s">
        <v>801</v>
      </c>
      <c r="G572" s="205"/>
      <c r="H572" s="209">
        <v>13.765000000000001</v>
      </c>
      <c r="I572" s="210"/>
      <c r="J572" s="205"/>
      <c r="K572" s="205"/>
      <c r="L572" s="211"/>
      <c r="M572" s="212"/>
      <c r="N572" s="213"/>
      <c r="O572" s="213"/>
      <c r="P572" s="213"/>
      <c r="Q572" s="213"/>
      <c r="R572" s="213"/>
      <c r="S572" s="213"/>
      <c r="T572" s="214"/>
      <c r="AT572" s="215" t="s">
        <v>153</v>
      </c>
      <c r="AU572" s="215" t="s">
        <v>83</v>
      </c>
      <c r="AV572" s="13" t="s">
        <v>83</v>
      </c>
      <c r="AW572" s="13" t="s">
        <v>30</v>
      </c>
      <c r="AX572" s="13" t="s">
        <v>73</v>
      </c>
      <c r="AY572" s="215" t="s">
        <v>143</v>
      </c>
    </row>
    <row r="573" spans="1:65" s="14" customFormat="1" ht="11.25">
      <c r="B573" s="216"/>
      <c r="C573" s="217"/>
      <c r="D573" s="206" t="s">
        <v>153</v>
      </c>
      <c r="E573" s="218" t="s">
        <v>1</v>
      </c>
      <c r="F573" s="219" t="s">
        <v>155</v>
      </c>
      <c r="G573" s="217"/>
      <c r="H573" s="220">
        <v>89.795000000000002</v>
      </c>
      <c r="I573" s="221"/>
      <c r="J573" s="217"/>
      <c r="K573" s="217"/>
      <c r="L573" s="222"/>
      <c r="M573" s="223"/>
      <c r="N573" s="224"/>
      <c r="O573" s="224"/>
      <c r="P573" s="224"/>
      <c r="Q573" s="224"/>
      <c r="R573" s="224"/>
      <c r="S573" s="224"/>
      <c r="T573" s="225"/>
      <c r="AT573" s="226" t="s">
        <v>153</v>
      </c>
      <c r="AU573" s="226" t="s">
        <v>83</v>
      </c>
      <c r="AV573" s="14" t="s">
        <v>150</v>
      </c>
      <c r="AW573" s="14" t="s">
        <v>30</v>
      </c>
      <c r="AX573" s="14" t="s">
        <v>81</v>
      </c>
      <c r="AY573" s="226" t="s">
        <v>143</v>
      </c>
    </row>
    <row r="574" spans="1:65" s="2" customFormat="1" ht="33" customHeight="1">
      <c r="A574" s="34"/>
      <c r="B574" s="35"/>
      <c r="C574" s="186" t="s">
        <v>475</v>
      </c>
      <c r="D574" s="186" t="s">
        <v>145</v>
      </c>
      <c r="E574" s="187" t="s">
        <v>802</v>
      </c>
      <c r="F574" s="188" t="s">
        <v>803</v>
      </c>
      <c r="G574" s="189" t="s">
        <v>323</v>
      </c>
      <c r="H574" s="190">
        <v>13.765000000000001</v>
      </c>
      <c r="I574" s="191"/>
      <c r="J574" s="192">
        <f>ROUND(I574*H574,2)</f>
        <v>0</v>
      </c>
      <c r="K574" s="188" t="s">
        <v>149</v>
      </c>
      <c r="L574" s="39"/>
      <c r="M574" s="193" t="s">
        <v>1</v>
      </c>
      <c r="N574" s="194" t="s">
        <v>38</v>
      </c>
      <c r="O574" s="71"/>
      <c r="P574" s="195">
        <f>O574*H574</f>
        <v>0</v>
      </c>
      <c r="Q574" s="195">
        <v>0</v>
      </c>
      <c r="R574" s="195">
        <f>Q574*H574</f>
        <v>0</v>
      </c>
      <c r="S574" s="195">
        <v>0</v>
      </c>
      <c r="T574" s="196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7" t="s">
        <v>195</v>
      </c>
      <c r="AT574" s="197" t="s">
        <v>145</v>
      </c>
      <c r="AU574" s="197" t="s">
        <v>83</v>
      </c>
      <c r="AY574" s="17" t="s">
        <v>143</v>
      </c>
      <c r="BE574" s="198">
        <f>IF(N574="základní",J574,0)</f>
        <v>0</v>
      </c>
      <c r="BF574" s="198">
        <f>IF(N574="snížená",J574,0)</f>
        <v>0</v>
      </c>
      <c r="BG574" s="198">
        <f>IF(N574="zákl. přenesená",J574,0)</f>
        <v>0</v>
      </c>
      <c r="BH574" s="198">
        <f>IF(N574="sníž. přenesená",J574,0)</f>
        <v>0</v>
      </c>
      <c r="BI574" s="198">
        <f>IF(N574="nulová",J574,0)</f>
        <v>0</v>
      </c>
      <c r="BJ574" s="17" t="s">
        <v>81</v>
      </c>
      <c r="BK574" s="198">
        <f>ROUND(I574*H574,2)</f>
        <v>0</v>
      </c>
      <c r="BL574" s="17" t="s">
        <v>195</v>
      </c>
      <c r="BM574" s="197" t="s">
        <v>804</v>
      </c>
    </row>
    <row r="575" spans="1:65" s="2" customFormat="1" ht="11.25">
      <c r="A575" s="34"/>
      <c r="B575" s="35"/>
      <c r="C575" s="36"/>
      <c r="D575" s="199" t="s">
        <v>151</v>
      </c>
      <c r="E575" s="36"/>
      <c r="F575" s="200" t="s">
        <v>805</v>
      </c>
      <c r="G575" s="36"/>
      <c r="H575" s="36"/>
      <c r="I575" s="201"/>
      <c r="J575" s="36"/>
      <c r="K575" s="36"/>
      <c r="L575" s="39"/>
      <c r="M575" s="202"/>
      <c r="N575" s="203"/>
      <c r="O575" s="71"/>
      <c r="P575" s="71"/>
      <c r="Q575" s="71"/>
      <c r="R575" s="71"/>
      <c r="S575" s="71"/>
      <c r="T575" s="72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7" t="s">
        <v>151</v>
      </c>
      <c r="AU575" s="17" t="s">
        <v>83</v>
      </c>
    </row>
    <row r="576" spans="1:65" s="13" customFormat="1" ht="11.25">
      <c r="B576" s="204"/>
      <c r="C576" s="205"/>
      <c r="D576" s="206" t="s">
        <v>153</v>
      </c>
      <c r="E576" s="207" t="s">
        <v>1</v>
      </c>
      <c r="F576" s="208" t="s">
        <v>801</v>
      </c>
      <c r="G576" s="205"/>
      <c r="H576" s="209">
        <v>13.765000000000001</v>
      </c>
      <c r="I576" s="210"/>
      <c r="J576" s="205"/>
      <c r="K576" s="205"/>
      <c r="L576" s="211"/>
      <c r="M576" s="212"/>
      <c r="N576" s="213"/>
      <c r="O576" s="213"/>
      <c r="P576" s="213"/>
      <c r="Q576" s="213"/>
      <c r="R576" s="213"/>
      <c r="S576" s="213"/>
      <c r="T576" s="214"/>
      <c r="AT576" s="215" t="s">
        <v>153</v>
      </c>
      <c r="AU576" s="215" t="s">
        <v>83</v>
      </c>
      <c r="AV576" s="13" t="s">
        <v>83</v>
      </c>
      <c r="AW576" s="13" t="s">
        <v>30</v>
      </c>
      <c r="AX576" s="13" t="s">
        <v>73</v>
      </c>
      <c r="AY576" s="215" t="s">
        <v>143</v>
      </c>
    </row>
    <row r="577" spans="1:65" s="14" customFormat="1" ht="11.25">
      <c r="B577" s="216"/>
      <c r="C577" s="217"/>
      <c r="D577" s="206" t="s">
        <v>153</v>
      </c>
      <c r="E577" s="218" t="s">
        <v>1</v>
      </c>
      <c r="F577" s="219" t="s">
        <v>155</v>
      </c>
      <c r="G577" s="217"/>
      <c r="H577" s="220">
        <v>13.765000000000001</v>
      </c>
      <c r="I577" s="221"/>
      <c r="J577" s="217"/>
      <c r="K577" s="217"/>
      <c r="L577" s="222"/>
      <c r="M577" s="223"/>
      <c r="N577" s="224"/>
      <c r="O577" s="224"/>
      <c r="P577" s="224"/>
      <c r="Q577" s="224"/>
      <c r="R577" s="224"/>
      <c r="S577" s="224"/>
      <c r="T577" s="225"/>
      <c r="AT577" s="226" t="s">
        <v>153</v>
      </c>
      <c r="AU577" s="226" t="s">
        <v>83</v>
      </c>
      <c r="AV577" s="14" t="s">
        <v>150</v>
      </c>
      <c r="AW577" s="14" t="s">
        <v>30</v>
      </c>
      <c r="AX577" s="14" t="s">
        <v>81</v>
      </c>
      <c r="AY577" s="226" t="s">
        <v>143</v>
      </c>
    </row>
    <row r="578" spans="1:65" s="2" customFormat="1" ht="33" customHeight="1">
      <c r="A578" s="34"/>
      <c r="B578" s="35"/>
      <c r="C578" s="186" t="s">
        <v>806</v>
      </c>
      <c r="D578" s="186" t="s">
        <v>145</v>
      </c>
      <c r="E578" s="187" t="s">
        <v>807</v>
      </c>
      <c r="F578" s="188" t="s">
        <v>808</v>
      </c>
      <c r="G578" s="189" t="s">
        <v>323</v>
      </c>
      <c r="H578" s="190">
        <v>76.03</v>
      </c>
      <c r="I578" s="191"/>
      <c r="J578" s="192">
        <f>ROUND(I578*H578,2)</f>
        <v>0</v>
      </c>
      <c r="K578" s="188" t="s">
        <v>149</v>
      </c>
      <c r="L578" s="39"/>
      <c r="M578" s="193" t="s">
        <v>1</v>
      </c>
      <c r="N578" s="194" t="s">
        <v>38</v>
      </c>
      <c r="O578" s="71"/>
      <c r="P578" s="195">
        <f>O578*H578</f>
        <v>0</v>
      </c>
      <c r="Q578" s="195">
        <v>0</v>
      </c>
      <c r="R578" s="195">
        <f>Q578*H578</f>
        <v>0</v>
      </c>
      <c r="S578" s="195">
        <v>0</v>
      </c>
      <c r="T578" s="196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7" t="s">
        <v>195</v>
      </c>
      <c r="AT578" s="197" t="s">
        <v>145</v>
      </c>
      <c r="AU578" s="197" t="s">
        <v>83</v>
      </c>
      <c r="AY578" s="17" t="s">
        <v>143</v>
      </c>
      <c r="BE578" s="198">
        <f>IF(N578="základní",J578,0)</f>
        <v>0</v>
      </c>
      <c r="BF578" s="198">
        <f>IF(N578="snížená",J578,0)</f>
        <v>0</v>
      </c>
      <c r="BG578" s="198">
        <f>IF(N578="zákl. přenesená",J578,0)</f>
        <v>0</v>
      </c>
      <c r="BH578" s="198">
        <f>IF(N578="sníž. přenesená",J578,0)</f>
        <v>0</v>
      </c>
      <c r="BI578" s="198">
        <f>IF(N578="nulová",J578,0)</f>
        <v>0</v>
      </c>
      <c r="BJ578" s="17" t="s">
        <v>81</v>
      </c>
      <c r="BK578" s="198">
        <f>ROUND(I578*H578,2)</f>
        <v>0</v>
      </c>
      <c r="BL578" s="17" t="s">
        <v>195</v>
      </c>
      <c r="BM578" s="197" t="s">
        <v>809</v>
      </c>
    </row>
    <row r="579" spans="1:65" s="2" customFormat="1" ht="11.25">
      <c r="A579" s="34"/>
      <c r="B579" s="35"/>
      <c r="C579" s="36"/>
      <c r="D579" s="199" t="s">
        <v>151</v>
      </c>
      <c r="E579" s="36"/>
      <c r="F579" s="200" t="s">
        <v>810</v>
      </c>
      <c r="G579" s="36"/>
      <c r="H579" s="36"/>
      <c r="I579" s="201"/>
      <c r="J579" s="36"/>
      <c r="K579" s="36"/>
      <c r="L579" s="39"/>
      <c r="M579" s="202"/>
      <c r="N579" s="203"/>
      <c r="O579" s="71"/>
      <c r="P579" s="71"/>
      <c r="Q579" s="71"/>
      <c r="R579" s="71"/>
      <c r="S579" s="71"/>
      <c r="T579" s="72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7" t="s">
        <v>151</v>
      </c>
      <c r="AU579" s="17" t="s">
        <v>83</v>
      </c>
    </row>
    <row r="580" spans="1:65" s="13" customFormat="1" ht="11.25">
      <c r="B580" s="204"/>
      <c r="C580" s="205"/>
      <c r="D580" s="206" t="s">
        <v>153</v>
      </c>
      <c r="E580" s="207" t="s">
        <v>1</v>
      </c>
      <c r="F580" s="208" t="s">
        <v>800</v>
      </c>
      <c r="G580" s="205"/>
      <c r="H580" s="209">
        <v>76.03</v>
      </c>
      <c r="I580" s="210"/>
      <c r="J580" s="205"/>
      <c r="K580" s="205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153</v>
      </c>
      <c r="AU580" s="215" t="s">
        <v>83</v>
      </c>
      <c r="AV580" s="13" t="s">
        <v>83</v>
      </c>
      <c r="AW580" s="13" t="s">
        <v>30</v>
      </c>
      <c r="AX580" s="13" t="s">
        <v>73</v>
      </c>
      <c r="AY580" s="215" t="s">
        <v>143</v>
      </c>
    </row>
    <row r="581" spans="1:65" s="14" customFormat="1" ht="11.25">
      <c r="B581" s="216"/>
      <c r="C581" s="217"/>
      <c r="D581" s="206" t="s">
        <v>153</v>
      </c>
      <c r="E581" s="218" t="s">
        <v>1</v>
      </c>
      <c r="F581" s="219" t="s">
        <v>155</v>
      </c>
      <c r="G581" s="217"/>
      <c r="H581" s="220">
        <v>76.03</v>
      </c>
      <c r="I581" s="221"/>
      <c r="J581" s="217"/>
      <c r="K581" s="217"/>
      <c r="L581" s="222"/>
      <c r="M581" s="223"/>
      <c r="N581" s="224"/>
      <c r="O581" s="224"/>
      <c r="P581" s="224"/>
      <c r="Q581" s="224"/>
      <c r="R581" s="224"/>
      <c r="S581" s="224"/>
      <c r="T581" s="225"/>
      <c r="AT581" s="226" t="s">
        <v>153</v>
      </c>
      <c r="AU581" s="226" t="s">
        <v>83</v>
      </c>
      <c r="AV581" s="14" t="s">
        <v>150</v>
      </c>
      <c r="AW581" s="14" t="s">
        <v>30</v>
      </c>
      <c r="AX581" s="14" t="s">
        <v>81</v>
      </c>
      <c r="AY581" s="226" t="s">
        <v>143</v>
      </c>
    </row>
    <row r="582" spans="1:65" s="2" customFormat="1" ht="33" customHeight="1">
      <c r="A582" s="34"/>
      <c r="B582" s="35"/>
      <c r="C582" s="186" t="s">
        <v>481</v>
      </c>
      <c r="D582" s="186" t="s">
        <v>145</v>
      </c>
      <c r="E582" s="187" t="s">
        <v>811</v>
      </c>
      <c r="F582" s="188" t="s">
        <v>812</v>
      </c>
      <c r="G582" s="189" t="s">
        <v>215</v>
      </c>
      <c r="H582" s="190">
        <v>14</v>
      </c>
      <c r="I582" s="191"/>
      <c r="J582" s="192">
        <f>ROUND(I582*H582,2)</f>
        <v>0</v>
      </c>
      <c r="K582" s="188" t="s">
        <v>149</v>
      </c>
      <c r="L582" s="39"/>
      <c r="M582" s="193" t="s">
        <v>1</v>
      </c>
      <c r="N582" s="194" t="s">
        <v>38</v>
      </c>
      <c r="O582" s="71"/>
      <c r="P582" s="195">
        <f>O582*H582</f>
        <v>0</v>
      </c>
      <c r="Q582" s="195">
        <v>0</v>
      </c>
      <c r="R582" s="195">
        <f>Q582*H582</f>
        <v>0</v>
      </c>
      <c r="S582" s="195">
        <v>0</v>
      </c>
      <c r="T582" s="196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7" t="s">
        <v>195</v>
      </c>
      <c r="AT582" s="197" t="s">
        <v>145</v>
      </c>
      <c r="AU582" s="197" t="s">
        <v>83</v>
      </c>
      <c r="AY582" s="17" t="s">
        <v>143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7" t="s">
        <v>81</v>
      </c>
      <c r="BK582" s="198">
        <f>ROUND(I582*H582,2)</f>
        <v>0</v>
      </c>
      <c r="BL582" s="17" t="s">
        <v>195</v>
      </c>
      <c r="BM582" s="197" t="s">
        <v>813</v>
      </c>
    </row>
    <row r="583" spans="1:65" s="2" customFormat="1" ht="11.25">
      <c r="A583" s="34"/>
      <c r="B583" s="35"/>
      <c r="C583" s="36"/>
      <c r="D583" s="199" t="s">
        <v>151</v>
      </c>
      <c r="E583" s="36"/>
      <c r="F583" s="200" t="s">
        <v>814</v>
      </c>
      <c r="G583" s="36"/>
      <c r="H583" s="36"/>
      <c r="I583" s="201"/>
      <c r="J583" s="36"/>
      <c r="K583" s="36"/>
      <c r="L583" s="39"/>
      <c r="M583" s="202"/>
      <c r="N583" s="203"/>
      <c r="O583" s="71"/>
      <c r="P583" s="71"/>
      <c r="Q583" s="71"/>
      <c r="R583" s="71"/>
      <c r="S583" s="71"/>
      <c r="T583" s="72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7" t="s">
        <v>151</v>
      </c>
      <c r="AU583" s="17" t="s">
        <v>83</v>
      </c>
    </row>
    <row r="584" spans="1:65" s="2" customFormat="1" ht="24.2" customHeight="1">
      <c r="A584" s="34"/>
      <c r="B584" s="35"/>
      <c r="C584" s="186" t="s">
        <v>815</v>
      </c>
      <c r="D584" s="186" t="s">
        <v>145</v>
      </c>
      <c r="E584" s="187" t="s">
        <v>816</v>
      </c>
      <c r="F584" s="188" t="s">
        <v>817</v>
      </c>
      <c r="G584" s="189" t="s">
        <v>323</v>
      </c>
      <c r="H584" s="190">
        <v>17.600000000000001</v>
      </c>
      <c r="I584" s="191"/>
      <c r="J584" s="192">
        <f>ROUND(I584*H584,2)</f>
        <v>0</v>
      </c>
      <c r="K584" s="188" t="s">
        <v>149</v>
      </c>
      <c r="L584" s="39"/>
      <c r="M584" s="193" t="s">
        <v>1</v>
      </c>
      <c r="N584" s="194" t="s">
        <v>38</v>
      </c>
      <c r="O584" s="71"/>
      <c r="P584" s="195">
        <f>O584*H584</f>
        <v>0</v>
      </c>
      <c r="Q584" s="195">
        <v>0</v>
      </c>
      <c r="R584" s="195">
        <f>Q584*H584</f>
        <v>0</v>
      </c>
      <c r="S584" s="195">
        <v>0</v>
      </c>
      <c r="T584" s="196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7" t="s">
        <v>195</v>
      </c>
      <c r="AT584" s="197" t="s">
        <v>145</v>
      </c>
      <c r="AU584" s="197" t="s">
        <v>83</v>
      </c>
      <c r="AY584" s="17" t="s">
        <v>143</v>
      </c>
      <c r="BE584" s="198">
        <f>IF(N584="základní",J584,0)</f>
        <v>0</v>
      </c>
      <c r="BF584" s="198">
        <f>IF(N584="snížená",J584,0)</f>
        <v>0</v>
      </c>
      <c r="BG584" s="198">
        <f>IF(N584="zákl. přenesená",J584,0)</f>
        <v>0</v>
      </c>
      <c r="BH584" s="198">
        <f>IF(N584="sníž. přenesená",J584,0)</f>
        <v>0</v>
      </c>
      <c r="BI584" s="198">
        <f>IF(N584="nulová",J584,0)</f>
        <v>0</v>
      </c>
      <c r="BJ584" s="17" t="s">
        <v>81</v>
      </c>
      <c r="BK584" s="198">
        <f>ROUND(I584*H584,2)</f>
        <v>0</v>
      </c>
      <c r="BL584" s="17" t="s">
        <v>195</v>
      </c>
      <c r="BM584" s="197" t="s">
        <v>818</v>
      </c>
    </row>
    <row r="585" spans="1:65" s="2" customFormat="1" ht="11.25">
      <c r="A585" s="34"/>
      <c r="B585" s="35"/>
      <c r="C585" s="36"/>
      <c r="D585" s="199" t="s">
        <v>151</v>
      </c>
      <c r="E585" s="36"/>
      <c r="F585" s="200" t="s">
        <v>819</v>
      </c>
      <c r="G585" s="36"/>
      <c r="H585" s="36"/>
      <c r="I585" s="201"/>
      <c r="J585" s="36"/>
      <c r="K585" s="36"/>
      <c r="L585" s="39"/>
      <c r="M585" s="202"/>
      <c r="N585" s="203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151</v>
      </c>
      <c r="AU585" s="17" t="s">
        <v>83</v>
      </c>
    </row>
    <row r="586" spans="1:65" s="13" customFormat="1" ht="11.25">
      <c r="B586" s="204"/>
      <c r="C586" s="205"/>
      <c r="D586" s="206" t="s">
        <v>153</v>
      </c>
      <c r="E586" s="207" t="s">
        <v>1</v>
      </c>
      <c r="F586" s="208" t="s">
        <v>820</v>
      </c>
      <c r="G586" s="205"/>
      <c r="H586" s="209">
        <v>17.600000000000001</v>
      </c>
      <c r="I586" s="210"/>
      <c r="J586" s="205"/>
      <c r="K586" s="205"/>
      <c r="L586" s="211"/>
      <c r="M586" s="212"/>
      <c r="N586" s="213"/>
      <c r="O586" s="213"/>
      <c r="P586" s="213"/>
      <c r="Q586" s="213"/>
      <c r="R586" s="213"/>
      <c r="S586" s="213"/>
      <c r="T586" s="214"/>
      <c r="AT586" s="215" t="s">
        <v>153</v>
      </c>
      <c r="AU586" s="215" t="s">
        <v>83</v>
      </c>
      <c r="AV586" s="13" t="s">
        <v>83</v>
      </c>
      <c r="AW586" s="13" t="s">
        <v>30</v>
      </c>
      <c r="AX586" s="13" t="s">
        <v>73</v>
      </c>
      <c r="AY586" s="215" t="s">
        <v>143</v>
      </c>
    </row>
    <row r="587" spans="1:65" s="14" customFormat="1" ht="11.25">
      <c r="B587" s="216"/>
      <c r="C587" s="217"/>
      <c r="D587" s="206" t="s">
        <v>153</v>
      </c>
      <c r="E587" s="218" t="s">
        <v>1</v>
      </c>
      <c r="F587" s="219" t="s">
        <v>155</v>
      </c>
      <c r="G587" s="217"/>
      <c r="H587" s="220">
        <v>17.600000000000001</v>
      </c>
      <c r="I587" s="221"/>
      <c r="J587" s="217"/>
      <c r="K587" s="217"/>
      <c r="L587" s="222"/>
      <c r="M587" s="223"/>
      <c r="N587" s="224"/>
      <c r="O587" s="224"/>
      <c r="P587" s="224"/>
      <c r="Q587" s="224"/>
      <c r="R587" s="224"/>
      <c r="S587" s="224"/>
      <c r="T587" s="225"/>
      <c r="AT587" s="226" t="s">
        <v>153</v>
      </c>
      <c r="AU587" s="226" t="s">
        <v>83</v>
      </c>
      <c r="AV587" s="14" t="s">
        <v>150</v>
      </c>
      <c r="AW587" s="14" t="s">
        <v>30</v>
      </c>
      <c r="AX587" s="14" t="s">
        <v>81</v>
      </c>
      <c r="AY587" s="226" t="s">
        <v>143</v>
      </c>
    </row>
    <row r="588" spans="1:65" s="2" customFormat="1" ht="33" customHeight="1">
      <c r="A588" s="34"/>
      <c r="B588" s="35"/>
      <c r="C588" s="186" t="s">
        <v>485</v>
      </c>
      <c r="D588" s="186" t="s">
        <v>145</v>
      </c>
      <c r="E588" s="187" t="s">
        <v>821</v>
      </c>
      <c r="F588" s="188" t="s">
        <v>822</v>
      </c>
      <c r="G588" s="189" t="s">
        <v>215</v>
      </c>
      <c r="H588" s="190">
        <v>30</v>
      </c>
      <c r="I588" s="191"/>
      <c r="J588" s="192">
        <f>ROUND(I588*H588,2)</f>
        <v>0</v>
      </c>
      <c r="K588" s="188" t="s">
        <v>149</v>
      </c>
      <c r="L588" s="39"/>
      <c r="M588" s="193" t="s">
        <v>1</v>
      </c>
      <c r="N588" s="194" t="s">
        <v>38</v>
      </c>
      <c r="O588" s="71"/>
      <c r="P588" s="195">
        <f>O588*H588</f>
        <v>0</v>
      </c>
      <c r="Q588" s="195">
        <v>0</v>
      </c>
      <c r="R588" s="195">
        <f>Q588*H588</f>
        <v>0</v>
      </c>
      <c r="S588" s="195">
        <v>0</v>
      </c>
      <c r="T588" s="196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7" t="s">
        <v>195</v>
      </c>
      <c r="AT588" s="197" t="s">
        <v>145</v>
      </c>
      <c r="AU588" s="197" t="s">
        <v>83</v>
      </c>
      <c r="AY588" s="17" t="s">
        <v>143</v>
      </c>
      <c r="BE588" s="198">
        <f>IF(N588="základní",J588,0)</f>
        <v>0</v>
      </c>
      <c r="BF588" s="198">
        <f>IF(N588="snížená",J588,0)</f>
        <v>0</v>
      </c>
      <c r="BG588" s="198">
        <f>IF(N588="zákl. přenesená",J588,0)</f>
        <v>0</v>
      </c>
      <c r="BH588" s="198">
        <f>IF(N588="sníž. přenesená",J588,0)</f>
        <v>0</v>
      </c>
      <c r="BI588" s="198">
        <f>IF(N588="nulová",J588,0)</f>
        <v>0</v>
      </c>
      <c r="BJ588" s="17" t="s">
        <v>81</v>
      </c>
      <c r="BK588" s="198">
        <f>ROUND(I588*H588,2)</f>
        <v>0</v>
      </c>
      <c r="BL588" s="17" t="s">
        <v>195</v>
      </c>
      <c r="BM588" s="197" t="s">
        <v>823</v>
      </c>
    </row>
    <row r="589" spans="1:65" s="2" customFormat="1" ht="11.25">
      <c r="A589" s="34"/>
      <c r="B589" s="35"/>
      <c r="C589" s="36"/>
      <c r="D589" s="199" t="s">
        <v>151</v>
      </c>
      <c r="E589" s="36"/>
      <c r="F589" s="200" t="s">
        <v>824</v>
      </c>
      <c r="G589" s="36"/>
      <c r="H589" s="36"/>
      <c r="I589" s="201"/>
      <c r="J589" s="36"/>
      <c r="K589" s="36"/>
      <c r="L589" s="39"/>
      <c r="M589" s="202"/>
      <c r="N589" s="203"/>
      <c r="O589" s="71"/>
      <c r="P589" s="71"/>
      <c r="Q589" s="71"/>
      <c r="R589" s="71"/>
      <c r="S589" s="71"/>
      <c r="T589" s="72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151</v>
      </c>
      <c r="AU589" s="17" t="s">
        <v>83</v>
      </c>
    </row>
    <row r="590" spans="1:65" s="2" customFormat="1" ht="24.2" customHeight="1">
      <c r="A590" s="34"/>
      <c r="B590" s="35"/>
      <c r="C590" s="186" t="s">
        <v>825</v>
      </c>
      <c r="D590" s="186" t="s">
        <v>145</v>
      </c>
      <c r="E590" s="187" t="s">
        <v>826</v>
      </c>
      <c r="F590" s="188" t="s">
        <v>827</v>
      </c>
      <c r="G590" s="189" t="s">
        <v>323</v>
      </c>
      <c r="H590" s="190">
        <v>19.265000000000001</v>
      </c>
      <c r="I590" s="191"/>
      <c r="J590" s="192">
        <f>ROUND(I590*H590,2)</f>
        <v>0</v>
      </c>
      <c r="K590" s="188" t="s">
        <v>149</v>
      </c>
      <c r="L590" s="39"/>
      <c r="M590" s="193" t="s">
        <v>1</v>
      </c>
      <c r="N590" s="194" t="s">
        <v>38</v>
      </c>
      <c r="O590" s="71"/>
      <c r="P590" s="195">
        <f>O590*H590</f>
        <v>0</v>
      </c>
      <c r="Q590" s="195">
        <v>0</v>
      </c>
      <c r="R590" s="195">
        <f>Q590*H590</f>
        <v>0</v>
      </c>
      <c r="S590" s="195">
        <v>0</v>
      </c>
      <c r="T590" s="196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7" t="s">
        <v>195</v>
      </c>
      <c r="AT590" s="197" t="s">
        <v>145</v>
      </c>
      <c r="AU590" s="197" t="s">
        <v>83</v>
      </c>
      <c r="AY590" s="17" t="s">
        <v>143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7" t="s">
        <v>81</v>
      </c>
      <c r="BK590" s="198">
        <f>ROUND(I590*H590,2)</f>
        <v>0</v>
      </c>
      <c r="BL590" s="17" t="s">
        <v>195</v>
      </c>
      <c r="BM590" s="197" t="s">
        <v>828</v>
      </c>
    </row>
    <row r="591" spans="1:65" s="2" customFormat="1" ht="11.25">
      <c r="A591" s="34"/>
      <c r="B591" s="35"/>
      <c r="C591" s="36"/>
      <c r="D591" s="199" t="s">
        <v>151</v>
      </c>
      <c r="E591" s="36"/>
      <c r="F591" s="200" t="s">
        <v>829</v>
      </c>
      <c r="G591" s="36"/>
      <c r="H591" s="36"/>
      <c r="I591" s="201"/>
      <c r="J591" s="36"/>
      <c r="K591" s="36"/>
      <c r="L591" s="39"/>
      <c r="M591" s="202"/>
      <c r="N591" s="203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151</v>
      </c>
      <c r="AU591" s="17" t="s">
        <v>83</v>
      </c>
    </row>
    <row r="592" spans="1:65" s="13" customFormat="1" ht="11.25">
      <c r="B592" s="204"/>
      <c r="C592" s="205"/>
      <c r="D592" s="206" t="s">
        <v>153</v>
      </c>
      <c r="E592" s="207" t="s">
        <v>1</v>
      </c>
      <c r="F592" s="208" t="s">
        <v>830</v>
      </c>
      <c r="G592" s="205"/>
      <c r="H592" s="209">
        <v>19.265000000000001</v>
      </c>
      <c r="I592" s="210"/>
      <c r="J592" s="205"/>
      <c r="K592" s="205"/>
      <c r="L592" s="211"/>
      <c r="M592" s="212"/>
      <c r="N592" s="213"/>
      <c r="O592" s="213"/>
      <c r="P592" s="213"/>
      <c r="Q592" s="213"/>
      <c r="R592" s="213"/>
      <c r="S592" s="213"/>
      <c r="T592" s="214"/>
      <c r="AT592" s="215" t="s">
        <v>153</v>
      </c>
      <c r="AU592" s="215" t="s">
        <v>83</v>
      </c>
      <c r="AV592" s="13" t="s">
        <v>83</v>
      </c>
      <c r="AW592" s="13" t="s">
        <v>30</v>
      </c>
      <c r="AX592" s="13" t="s">
        <v>73</v>
      </c>
      <c r="AY592" s="215" t="s">
        <v>143</v>
      </c>
    </row>
    <row r="593" spans="1:65" s="14" customFormat="1" ht="11.25">
      <c r="B593" s="216"/>
      <c r="C593" s="217"/>
      <c r="D593" s="206" t="s">
        <v>153</v>
      </c>
      <c r="E593" s="218" t="s">
        <v>1</v>
      </c>
      <c r="F593" s="219" t="s">
        <v>155</v>
      </c>
      <c r="G593" s="217"/>
      <c r="H593" s="220">
        <v>19.265000000000001</v>
      </c>
      <c r="I593" s="221"/>
      <c r="J593" s="217"/>
      <c r="K593" s="217"/>
      <c r="L593" s="222"/>
      <c r="M593" s="223"/>
      <c r="N593" s="224"/>
      <c r="O593" s="224"/>
      <c r="P593" s="224"/>
      <c r="Q593" s="224"/>
      <c r="R593" s="224"/>
      <c r="S593" s="224"/>
      <c r="T593" s="225"/>
      <c r="AT593" s="226" t="s">
        <v>153</v>
      </c>
      <c r="AU593" s="226" t="s">
        <v>83</v>
      </c>
      <c r="AV593" s="14" t="s">
        <v>150</v>
      </c>
      <c r="AW593" s="14" t="s">
        <v>30</v>
      </c>
      <c r="AX593" s="14" t="s">
        <v>81</v>
      </c>
      <c r="AY593" s="226" t="s">
        <v>143</v>
      </c>
    </row>
    <row r="594" spans="1:65" s="2" customFormat="1" ht="33" customHeight="1">
      <c r="A594" s="34"/>
      <c r="B594" s="35"/>
      <c r="C594" s="186" t="s">
        <v>489</v>
      </c>
      <c r="D594" s="186" t="s">
        <v>145</v>
      </c>
      <c r="E594" s="187" t="s">
        <v>831</v>
      </c>
      <c r="F594" s="188" t="s">
        <v>832</v>
      </c>
      <c r="G594" s="189" t="s">
        <v>215</v>
      </c>
      <c r="H594" s="190">
        <v>6</v>
      </c>
      <c r="I594" s="191"/>
      <c r="J594" s="192">
        <f>ROUND(I594*H594,2)</f>
        <v>0</v>
      </c>
      <c r="K594" s="188" t="s">
        <v>149</v>
      </c>
      <c r="L594" s="39"/>
      <c r="M594" s="193" t="s">
        <v>1</v>
      </c>
      <c r="N594" s="194" t="s">
        <v>38</v>
      </c>
      <c r="O594" s="71"/>
      <c r="P594" s="195">
        <f>O594*H594</f>
        <v>0</v>
      </c>
      <c r="Q594" s="195">
        <v>0</v>
      </c>
      <c r="R594" s="195">
        <f>Q594*H594</f>
        <v>0</v>
      </c>
      <c r="S594" s="195">
        <v>0</v>
      </c>
      <c r="T594" s="196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7" t="s">
        <v>195</v>
      </c>
      <c r="AT594" s="197" t="s">
        <v>145</v>
      </c>
      <c r="AU594" s="197" t="s">
        <v>83</v>
      </c>
      <c r="AY594" s="17" t="s">
        <v>143</v>
      </c>
      <c r="BE594" s="198">
        <f>IF(N594="základní",J594,0)</f>
        <v>0</v>
      </c>
      <c r="BF594" s="198">
        <f>IF(N594="snížená",J594,0)</f>
        <v>0</v>
      </c>
      <c r="BG594" s="198">
        <f>IF(N594="zákl. přenesená",J594,0)</f>
        <v>0</v>
      </c>
      <c r="BH594" s="198">
        <f>IF(N594="sníž. přenesená",J594,0)</f>
        <v>0</v>
      </c>
      <c r="BI594" s="198">
        <f>IF(N594="nulová",J594,0)</f>
        <v>0</v>
      </c>
      <c r="BJ594" s="17" t="s">
        <v>81</v>
      </c>
      <c r="BK594" s="198">
        <f>ROUND(I594*H594,2)</f>
        <v>0</v>
      </c>
      <c r="BL594" s="17" t="s">
        <v>195</v>
      </c>
      <c r="BM594" s="197" t="s">
        <v>833</v>
      </c>
    </row>
    <row r="595" spans="1:65" s="2" customFormat="1" ht="11.25">
      <c r="A595" s="34"/>
      <c r="B595" s="35"/>
      <c r="C595" s="36"/>
      <c r="D595" s="199" t="s">
        <v>151</v>
      </c>
      <c r="E595" s="36"/>
      <c r="F595" s="200" t="s">
        <v>834</v>
      </c>
      <c r="G595" s="36"/>
      <c r="H595" s="36"/>
      <c r="I595" s="201"/>
      <c r="J595" s="36"/>
      <c r="K595" s="36"/>
      <c r="L595" s="39"/>
      <c r="M595" s="202"/>
      <c r="N595" s="203"/>
      <c r="O595" s="71"/>
      <c r="P595" s="71"/>
      <c r="Q595" s="71"/>
      <c r="R595" s="71"/>
      <c r="S595" s="71"/>
      <c r="T595" s="72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151</v>
      </c>
      <c r="AU595" s="17" t="s">
        <v>83</v>
      </c>
    </row>
    <row r="596" spans="1:65" s="2" customFormat="1" ht="33" customHeight="1">
      <c r="A596" s="34"/>
      <c r="B596" s="35"/>
      <c r="C596" s="186" t="s">
        <v>835</v>
      </c>
      <c r="D596" s="186" t="s">
        <v>145</v>
      </c>
      <c r="E596" s="187" t="s">
        <v>836</v>
      </c>
      <c r="F596" s="188" t="s">
        <v>837</v>
      </c>
      <c r="G596" s="189" t="s">
        <v>323</v>
      </c>
      <c r="H596" s="190">
        <v>13.375</v>
      </c>
      <c r="I596" s="191"/>
      <c r="J596" s="192">
        <f>ROUND(I596*H596,2)</f>
        <v>0</v>
      </c>
      <c r="K596" s="188" t="s">
        <v>149</v>
      </c>
      <c r="L596" s="39"/>
      <c r="M596" s="193" t="s">
        <v>1</v>
      </c>
      <c r="N596" s="194" t="s">
        <v>38</v>
      </c>
      <c r="O596" s="71"/>
      <c r="P596" s="195">
        <f>O596*H596</f>
        <v>0</v>
      </c>
      <c r="Q596" s="195">
        <v>0</v>
      </c>
      <c r="R596" s="195">
        <f>Q596*H596</f>
        <v>0</v>
      </c>
      <c r="S596" s="195">
        <v>0</v>
      </c>
      <c r="T596" s="196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7" t="s">
        <v>195</v>
      </c>
      <c r="AT596" s="197" t="s">
        <v>145</v>
      </c>
      <c r="AU596" s="197" t="s">
        <v>83</v>
      </c>
      <c r="AY596" s="17" t="s">
        <v>143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7" t="s">
        <v>81</v>
      </c>
      <c r="BK596" s="198">
        <f>ROUND(I596*H596,2)</f>
        <v>0</v>
      </c>
      <c r="BL596" s="17" t="s">
        <v>195</v>
      </c>
      <c r="BM596" s="197" t="s">
        <v>838</v>
      </c>
    </row>
    <row r="597" spans="1:65" s="2" customFormat="1" ht="11.25">
      <c r="A597" s="34"/>
      <c r="B597" s="35"/>
      <c r="C597" s="36"/>
      <c r="D597" s="199" t="s">
        <v>151</v>
      </c>
      <c r="E597" s="36"/>
      <c r="F597" s="200" t="s">
        <v>839</v>
      </c>
      <c r="G597" s="36"/>
      <c r="H597" s="36"/>
      <c r="I597" s="201"/>
      <c r="J597" s="36"/>
      <c r="K597" s="36"/>
      <c r="L597" s="39"/>
      <c r="M597" s="202"/>
      <c r="N597" s="203"/>
      <c r="O597" s="71"/>
      <c r="P597" s="71"/>
      <c r="Q597" s="71"/>
      <c r="R597" s="71"/>
      <c r="S597" s="71"/>
      <c r="T597" s="72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7" t="s">
        <v>151</v>
      </c>
      <c r="AU597" s="17" t="s">
        <v>83</v>
      </c>
    </row>
    <row r="598" spans="1:65" s="13" customFormat="1" ht="11.25">
      <c r="B598" s="204"/>
      <c r="C598" s="205"/>
      <c r="D598" s="206" t="s">
        <v>153</v>
      </c>
      <c r="E598" s="207" t="s">
        <v>1</v>
      </c>
      <c r="F598" s="208" t="s">
        <v>840</v>
      </c>
      <c r="G598" s="205"/>
      <c r="H598" s="209">
        <v>13.375</v>
      </c>
      <c r="I598" s="210"/>
      <c r="J598" s="205"/>
      <c r="K598" s="205"/>
      <c r="L598" s="211"/>
      <c r="M598" s="212"/>
      <c r="N598" s="213"/>
      <c r="O598" s="213"/>
      <c r="P598" s="213"/>
      <c r="Q598" s="213"/>
      <c r="R598" s="213"/>
      <c r="S598" s="213"/>
      <c r="T598" s="214"/>
      <c r="AT598" s="215" t="s">
        <v>153</v>
      </c>
      <c r="AU598" s="215" t="s">
        <v>83</v>
      </c>
      <c r="AV598" s="13" t="s">
        <v>83</v>
      </c>
      <c r="AW598" s="13" t="s">
        <v>30</v>
      </c>
      <c r="AX598" s="13" t="s">
        <v>73</v>
      </c>
      <c r="AY598" s="215" t="s">
        <v>143</v>
      </c>
    </row>
    <row r="599" spans="1:65" s="14" customFormat="1" ht="11.25">
      <c r="B599" s="216"/>
      <c r="C599" s="217"/>
      <c r="D599" s="206" t="s">
        <v>153</v>
      </c>
      <c r="E599" s="218" t="s">
        <v>1</v>
      </c>
      <c r="F599" s="219" t="s">
        <v>155</v>
      </c>
      <c r="G599" s="217"/>
      <c r="H599" s="220">
        <v>13.375</v>
      </c>
      <c r="I599" s="221"/>
      <c r="J599" s="217"/>
      <c r="K599" s="217"/>
      <c r="L599" s="222"/>
      <c r="M599" s="223"/>
      <c r="N599" s="224"/>
      <c r="O599" s="224"/>
      <c r="P599" s="224"/>
      <c r="Q599" s="224"/>
      <c r="R599" s="224"/>
      <c r="S599" s="224"/>
      <c r="T599" s="225"/>
      <c r="AT599" s="226" t="s">
        <v>153</v>
      </c>
      <c r="AU599" s="226" t="s">
        <v>83</v>
      </c>
      <c r="AV599" s="14" t="s">
        <v>150</v>
      </c>
      <c r="AW599" s="14" t="s">
        <v>30</v>
      </c>
      <c r="AX599" s="14" t="s">
        <v>81</v>
      </c>
      <c r="AY599" s="226" t="s">
        <v>143</v>
      </c>
    </row>
    <row r="600" spans="1:65" s="2" customFormat="1" ht="21.75" customHeight="1">
      <c r="A600" s="34"/>
      <c r="B600" s="35"/>
      <c r="C600" s="186" t="s">
        <v>494</v>
      </c>
      <c r="D600" s="186" t="s">
        <v>145</v>
      </c>
      <c r="E600" s="187" t="s">
        <v>841</v>
      </c>
      <c r="F600" s="188" t="s">
        <v>842</v>
      </c>
      <c r="G600" s="189" t="s">
        <v>323</v>
      </c>
      <c r="H600" s="190">
        <v>8</v>
      </c>
      <c r="I600" s="191"/>
      <c r="J600" s="192">
        <f>ROUND(I600*H600,2)</f>
        <v>0</v>
      </c>
      <c r="K600" s="188" t="s">
        <v>1</v>
      </c>
      <c r="L600" s="39"/>
      <c r="M600" s="193" t="s">
        <v>1</v>
      </c>
      <c r="N600" s="194" t="s">
        <v>38</v>
      </c>
      <c r="O600" s="71"/>
      <c r="P600" s="195">
        <f>O600*H600</f>
        <v>0</v>
      </c>
      <c r="Q600" s="195">
        <v>0</v>
      </c>
      <c r="R600" s="195">
        <f>Q600*H600</f>
        <v>0</v>
      </c>
      <c r="S600" s="195">
        <v>0</v>
      </c>
      <c r="T600" s="196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7" t="s">
        <v>195</v>
      </c>
      <c r="AT600" s="197" t="s">
        <v>145</v>
      </c>
      <c r="AU600" s="197" t="s">
        <v>83</v>
      </c>
      <c r="AY600" s="17" t="s">
        <v>143</v>
      </c>
      <c r="BE600" s="198">
        <f>IF(N600="základní",J600,0)</f>
        <v>0</v>
      </c>
      <c r="BF600" s="198">
        <f>IF(N600="snížená",J600,0)</f>
        <v>0</v>
      </c>
      <c r="BG600" s="198">
        <f>IF(N600="zákl. přenesená",J600,0)</f>
        <v>0</v>
      </c>
      <c r="BH600" s="198">
        <f>IF(N600="sníž. přenesená",J600,0)</f>
        <v>0</v>
      </c>
      <c r="BI600" s="198">
        <f>IF(N600="nulová",J600,0)</f>
        <v>0</v>
      </c>
      <c r="BJ600" s="17" t="s">
        <v>81</v>
      </c>
      <c r="BK600" s="198">
        <f>ROUND(I600*H600,2)</f>
        <v>0</v>
      </c>
      <c r="BL600" s="17" t="s">
        <v>195</v>
      </c>
      <c r="BM600" s="197" t="s">
        <v>843</v>
      </c>
    </row>
    <row r="601" spans="1:65" s="2" customFormat="1" ht="24.2" customHeight="1">
      <c r="A601" s="34"/>
      <c r="B601" s="35"/>
      <c r="C601" s="186" t="s">
        <v>844</v>
      </c>
      <c r="D601" s="186" t="s">
        <v>145</v>
      </c>
      <c r="E601" s="187" t="s">
        <v>845</v>
      </c>
      <c r="F601" s="188" t="s">
        <v>846</v>
      </c>
      <c r="G601" s="189" t="s">
        <v>167</v>
      </c>
      <c r="H601" s="190">
        <v>0.64100000000000001</v>
      </c>
      <c r="I601" s="191"/>
      <c r="J601" s="192">
        <f>ROUND(I601*H601,2)</f>
        <v>0</v>
      </c>
      <c r="K601" s="188" t="s">
        <v>149</v>
      </c>
      <c r="L601" s="39"/>
      <c r="M601" s="193" t="s">
        <v>1</v>
      </c>
      <c r="N601" s="194" t="s">
        <v>38</v>
      </c>
      <c r="O601" s="71"/>
      <c r="P601" s="195">
        <f>O601*H601</f>
        <v>0</v>
      </c>
      <c r="Q601" s="195">
        <v>0</v>
      </c>
      <c r="R601" s="195">
        <f>Q601*H601</f>
        <v>0</v>
      </c>
      <c r="S601" s="195">
        <v>0</v>
      </c>
      <c r="T601" s="196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7" t="s">
        <v>195</v>
      </c>
      <c r="AT601" s="197" t="s">
        <v>145</v>
      </c>
      <c r="AU601" s="197" t="s">
        <v>83</v>
      </c>
      <c r="AY601" s="17" t="s">
        <v>143</v>
      </c>
      <c r="BE601" s="198">
        <f>IF(N601="základní",J601,0)</f>
        <v>0</v>
      </c>
      <c r="BF601" s="198">
        <f>IF(N601="snížená",J601,0)</f>
        <v>0</v>
      </c>
      <c r="BG601" s="198">
        <f>IF(N601="zákl. přenesená",J601,0)</f>
        <v>0</v>
      </c>
      <c r="BH601" s="198">
        <f>IF(N601="sníž. přenesená",J601,0)</f>
        <v>0</v>
      </c>
      <c r="BI601" s="198">
        <f>IF(N601="nulová",J601,0)</f>
        <v>0</v>
      </c>
      <c r="BJ601" s="17" t="s">
        <v>81</v>
      </c>
      <c r="BK601" s="198">
        <f>ROUND(I601*H601,2)</f>
        <v>0</v>
      </c>
      <c r="BL601" s="17" t="s">
        <v>195</v>
      </c>
      <c r="BM601" s="197" t="s">
        <v>847</v>
      </c>
    </row>
    <row r="602" spans="1:65" s="2" customFormat="1" ht="11.25">
      <c r="A602" s="34"/>
      <c r="B602" s="35"/>
      <c r="C602" s="36"/>
      <c r="D602" s="199" t="s">
        <v>151</v>
      </c>
      <c r="E602" s="36"/>
      <c r="F602" s="200" t="s">
        <v>848</v>
      </c>
      <c r="G602" s="36"/>
      <c r="H602" s="36"/>
      <c r="I602" s="201"/>
      <c r="J602" s="36"/>
      <c r="K602" s="36"/>
      <c r="L602" s="39"/>
      <c r="M602" s="202"/>
      <c r="N602" s="203"/>
      <c r="O602" s="71"/>
      <c r="P602" s="71"/>
      <c r="Q602" s="71"/>
      <c r="R602" s="71"/>
      <c r="S602" s="71"/>
      <c r="T602" s="72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7" t="s">
        <v>151</v>
      </c>
      <c r="AU602" s="17" t="s">
        <v>83</v>
      </c>
    </row>
    <row r="603" spans="1:65" s="12" customFormat="1" ht="22.9" customHeight="1">
      <c r="B603" s="170"/>
      <c r="C603" s="171"/>
      <c r="D603" s="172" t="s">
        <v>72</v>
      </c>
      <c r="E603" s="184" t="s">
        <v>849</v>
      </c>
      <c r="F603" s="184" t="s">
        <v>850</v>
      </c>
      <c r="G603" s="171"/>
      <c r="H603" s="171"/>
      <c r="I603" s="174"/>
      <c r="J603" s="185">
        <f>BK603</f>
        <v>0</v>
      </c>
      <c r="K603" s="171"/>
      <c r="L603" s="176"/>
      <c r="M603" s="177"/>
      <c r="N603" s="178"/>
      <c r="O603" s="178"/>
      <c r="P603" s="179">
        <f>SUM(P604:P612)</f>
        <v>0</v>
      </c>
      <c r="Q603" s="178"/>
      <c r="R603" s="179">
        <f>SUM(R604:R612)</f>
        <v>0</v>
      </c>
      <c r="S603" s="178"/>
      <c r="T603" s="180">
        <f>SUM(T604:T612)</f>
        <v>0</v>
      </c>
      <c r="AR603" s="181" t="s">
        <v>83</v>
      </c>
      <c r="AT603" s="182" t="s">
        <v>72</v>
      </c>
      <c r="AU603" s="182" t="s">
        <v>81</v>
      </c>
      <c r="AY603" s="181" t="s">
        <v>143</v>
      </c>
      <c r="BK603" s="183">
        <f>SUM(BK604:BK612)</f>
        <v>0</v>
      </c>
    </row>
    <row r="604" spans="1:65" s="2" customFormat="1" ht="24.2" customHeight="1">
      <c r="A604" s="34"/>
      <c r="B604" s="35"/>
      <c r="C604" s="186" t="s">
        <v>498</v>
      </c>
      <c r="D604" s="186" t="s">
        <v>145</v>
      </c>
      <c r="E604" s="187" t="s">
        <v>851</v>
      </c>
      <c r="F604" s="188" t="s">
        <v>852</v>
      </c>
      <c r="G604" s="189" t="s">
        <v>180</v>
      </c>
      <c r="H604" s="190">
        <v>43.960999999999999</v>
      </c>
      <c r="I604" s="191"/>
      <c r="J604" s="192">
        <f>ROUND(I604*H604,2)</f>
        <v>0</v>
      </c>
      <c r="K604" s="188" t="s">
        <v>149</v>
      </c>
      <c r="L604" s="39"/>
      <c r="M604" s="193" t="s">
        <v>1</v>
      </c>
      <c r="N604" s="194" t="s">
        <v>38</v>
      </c>
      <c r="O604" s="71"/>
      <c r="P604" s="195">
        <f>O604*H604</f>
        <v>0</v>
      </c>
      <c r="Q604" s="195">
        <v>0</v>
      </c>
      <c r="R604" s="195">
        <f>Q604*H604</f>
        <v>0</v>
      </c>
      <c r="S604" s="195">
        <v>0</v>
      </c>
      <c r="T604" s="196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7" t="s">
        <v>195</v>
      </c>
      <c r="AT604" s="197" t="s">
        <v>145</v>
      </c>
      <c r="AU604" s="197" t="s">
        <v>83</v>
      </c>
      <c r="AY604" s="17" t="s">
        <v>143</v>
      </c>
      <c r="BE604" s="198">
        <f>IF(N604="základní",J604,0)</f>
        <v>0</v>
      </c>
      <c r="BF604" s="198">
        <f>IF(N604="snížená",J604,0)</f>
        <v>0</v>
      </c>
      <c r="BG604" s="198">
        <f>IF(N604="zákl. přenesená",J604,0)</f>
        <v>0</v>
      </c>
      <c r="BH604" s="198">
        <f>IF(N604="sníž. přenesená",J604,0)</f>
        <v>0</v>
      </c>
      <c r="BI604" s="198">
        <f>IF(N604="nulová",J604,0)</f>
        <v>0</v>
      </c>
      <c r="BJ604" s="17" t="s">
        <v>81</v>
      </c>
      <c r="BK604" s="198">
        <f>ROUND(I604*H604,2)</f>
        <v>0</v>
      </c>
      <c r="BL604" s="17" t="s">
        <v>195</v>
      </c>
      <c r="BM604" s="197" t="s">
        <v>853</v>
      </c>
    </row>
    <row r="605" spans="1:65" s="2" customFormat="1" ht="11.25">
      <c r="A605" s="34"/>
      <c r="B605" s="35"/>
      <c r="C605" s="36"/>
      <c r="D605" s="199" t="s">
        <v>151</v>
      </c>
      <c r="E605" s="36"/>
      <c r="F605" s="200" t="s">
        <v>854</v>
      </c>
      <c r="G605" s="36"/>
      <c r="H605" s="36"/>
      <c r="I605" s="201"/>
      <c r="J605" s="36"/>
      <c r="K605" s="36"/>
      <c r="L605" s="39"/>
      <c r="M605" s="202"/>
      <c r="N605" s="203"/>
      <c r="O605" s="71"/>
      <c r="P605" s="71"/>
      <c r="Q605" s="71"/>
      <c r="R605" s="71"/>
      <c r="S605" s="71"/>
      <c r="T605" s="72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151</v>
      </c>
      <c r="AU605" s="17" t="s">
        <v>83</v>
      </c>
    </row>
    <row r="606" spans="1:65" s="13" customFormat="1" ht="11.25">
      <c r="B606" s="204"/>
      <c r="C606" s="205"/>
      <c r="D606" s="206" t="s">
        <v>153</v>
      </c>
      <c r="E606" s="207" t="s">
        <v>1</v>
      </c>
      <c r="F606" s="208" t="s">
        <v>855</v>
      </c>
      <c r="G606" s="205"/>
      <c r="H606" s="209">
        <v>43.960999999999999</v>
      </c>
      <c r="I606" s="210"/>
      <c r="J606" s="205"/>
      <c r="K606" s="205"/>
      <c r="L606" s="211"/>
      <c r="M606" s="212"/>
      <c r="N606" s="213"/>
      <c r="O606" s="213"/>
      <c r="P606" s="213"/>
      <c r="Q606" s="213"/>
      <c r="R606" s="213"/>
      <c r="S606" s="213"/>
      <c r="T606" s="214"/>
      <c r="AT606" s="215" t="s">
        <v>153</v>
      </c>
      <c r="AU606" s="215" t="s">
        <v>83</v>
      </c>
      <c r="AV606" s="13" t="s">
        <v>83</v>
      </c>
      <c r="AW606" s="13" t="s">
        <v>30</v>
      </c>
      <c r="AX606" s="13" t="s">
        <v>73</v>
      </c>
      <c r="AY606" s="215" t="s">
        <v>143</v>
      </c>
    </row>
    <row r="607" spans="1:65" s="14" customFormat="1" ht="11.25">
      <c r="B607" s="216"/>
      <c r="C607" s="217"/>
      <c r="D607" s="206" t="s">
        <v>153</v>
      </c>
      <c r="E607" s="218" t="s">
        <v>1</v>
      </c>
      <c r="F607" s="219" t="s">
        <v>155</v>
      </c>
      <c r="G607" s="217"/>
      <c r="H607" s="220">
        <v>43.960999999999999</v>
      </c>
      <c r="I607" s="221"/>
      <c r="J607" s="217"/>
      <c r="K607" s="217"/>
      <c r="L607" s="222"/>
      <c r="M607" s="223"/>
      <c r="N607" s="224"/>
      <c r="O607" s="224"/>
      <c r="P607" s="224"/>
      <c r="Q607" s="224"/>
      <c r="R607" s="224"/>
      <c r="S607" s="224"/>
      <c r="T607" s="225"/>
      <c r="AT607" s="226" t="s">
        <v>153</v>
      </c>
      <c r="AU607" s="226" t="s">
        <v>83</v>
      </c>
      <c r="AV607" s="14" t="s">
        <v>150</v>
      </c>
      <c r="AW607" s="14" t="s">
        <v>30</v>
      </c>
      <c r="AX607" s="14" t="s">
        <v>81</v>
      </c>
      <c r="AY607" s="226" t="s">
        <v>143</v>
      </c>
    </row>
    <row r="608" spans="1:65" s="2" customFormat="1" ht="16.5" customHeight="1">
      <c r="A608" s="34"/>
      <c r="B608" s="35"/>
      <c r="C608" s="227" t="s">
        <v>856</v>
      </c>
      <c r="D608" s="227" t="s">
        <v>219</v>
      </c>
      <c r="E608" s="228" t="s">
        <v>857</v>
      </c>
      <c r="F608" s="229" t="s">
        <v>858</v>
      </c>
      <c r="G608" s="230" t="s">
        <v>180</v>
      </c>
      <c r="H608" s="231">
        <v>45.28</v>
      </c>
      <c r="I608" s="232"/>
      <c r="J608" s="233">
        <f>ROUND(I608*H608,2)</f>
        <v>0</v>
      </c>
      <c r="K608" s="229" t="s">
        <v>149</v>
      </c>
      <c r="L608" s="234"/>
      <c r="M608" s="235" t="s">
        <v>1</v>
      </c>
      <c r="N608" s="236" t="s">
        <v>38</v>
      </c>
      <c r="O608" s="71"/>
      <c r="P608" s="195">
        <f>O608*H608</f>
        <v>0</v>
      </c>
      <c r="Q608" s="195">
        <v>0</v>
      </c>
      <c r="R608" s="195">
        <f>Q608*H608</f>
        <v>0</v>
      </c>
      <c r="S608" s="195">
        <v>0</v>
      </c>
      <c r="T608" s="196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7" t="s">
        <v>239</v>
      </c>
      <c r="AT608" s="197" t="s">
        <v>219</v>
      </c>
      <c r="AU608" s="197" t="s">
        <v>83</v>
      </c>
      <c r="AY608" s="17" t="s">
        <v>143</v>
      </c>
      <c r="BE608" s="198">
        <f>IF(N608="základní",J608,0)</f>
        <v>0</v>
      </c>
      <c r="BF608" s="198">
        <f>IF(N608="snížená",J608,0)</f>
        <v>0</v>
      </c>
      <c r="BG608" s="198">
        <f>IF(N608="zákl. přenesená",J608,0)</f>
        <v>0</v>
      </c>
      <c r="BH608" s="198">
        <f>IF(N608="sníž. přenesená",J608,0)</f>
        <v>0</v>
      </c>
      <c r="BI608" s="198">
        <f>IF(N608="nulová",J608,0)</f>
        <v>0</v>
      </c>
      <c r="BJ608" s="17" t="s">
        <v>81</v>
      </c>
      <c r="BK608" s="198">
        <f>ROUND(I608*H608,2)</f>
        <v>0</v>
      </c>
      <c r="BL608" s="17" t="s">
        <v>195</v>
      </c>
      <c r="BM608" s="197" t="s">
        <v>859</v>
      </c>
    </row>
    <row r="609" spans="1:65" s="13" customFormat="1" ht="11.25">
      <c r="B609" s="204"/>
      <c r="C609" s="205"/>
      <c r="D609" s="206" t="s">
        <v>153</v>
      </c>
      <c r="E609" s="207" t="s">
        <v>1</v>
      </c>
      <c r="F609" s="208" t="s">
        <v>860</v>
      </c>
      <c r="G609" s="205"/>
      <c r="H609" s="209">
        <v>45.28</v>
      </c>
      <c r="I609" s="210"/>
      <c r="J609" s="205"/>
      <c r="K609" s="205"/>
      <c r="L609" s="211"/>
      <c r="M609" s="212"/>
      <c r="N609" s="213"/>
      <c r="O609" s="213"/>
      <c r="P609" s="213"/>
      <c r="Q609" s="213"/>
      <c r="R609" s="213"/>
      <c r="S609" s="213"/>
      <c r="T609" s="214"/>
      <c r="AT609" s="215" t="s">
        <v>153</v>
      </c>
      <c r="AU609" s="215" t="s">
        <v>83</v>
      </c>
      <c r="AV609" s="13" t="s">
        <v>83</v>
      </c>
      <c r="AW609" s="13" t="s">
        <v>30</v>
      </c>
      <c r="AX609" s="13" t="s">
        <v>73</v>
      </c>
      <c r="AY609" s="215" t="s">
        <v>143</v>
      </c>
    </row>
    <row r="610" spans="1:65" s="14" customFormat="1" ht="11.25">
      <c r="B610" s="216"/>
      <c r="C610" s="217"/>
      <c r="D610" s="206" t="s">
        <v>153</v>
      </c>
      <c r="E610" s="218" t="s">
        <v>1</v>
      </c>
      <c r="F610" s="219" t="s">
        <v>155</v>
      </c>
      <c r="G610" s="217"/>
      <c r="H610" s="220">
        <v>45.28</v>
      </c>
      <c r="I610" s="221"/>
      <c r="J610" s="217"/>
      <c r="K610" s="217"/>
      <c r="L610" s="222"/>
      <c r="M610" s="223"/>
      <c r="N610" s="224"/>
      <c r="O610" s="224"/>
      <c r="P610" s="224"/>
      <c r="Q610" s="224"/>
      <c r="R610" s="224"/>
      <c r="S610" s="224"/>
      <c r="T610" s="225"/>
      <c r="AT610" s="226" t="s">
        <v>153</v>
      </c>
      <c r="AU610" s="226" t="s">
        <v>83</v>
      </c>
      <c r="AV610" s="14" t="s">
        <v>150</v>
      </c>
      <c r="AW610" s="14" t="s">
        <v>30</v>
      </c>
      <c r="AX610" s="14" t="s">
        <v>81</v>
      </c>
      <c r="AY610" s="226" t="s">
        <v>143</v>
      </c>
    </row>
    <row r="611" spans="1:65" s="2" customFormat="1" ht="24.2" customHeight="1">
      <c r="A611" s="34"/>
      <c r="B611" s="35"/>
      <c r="C611" s="186" t="s">
        <v>504</v>
      </c>
      <c r="D611" s="186" t="s">
        <v>145</v>
      </c>
      <c r="E611" s="187" t="s">
        <v>861</v>
      </c>
      <c r="F611" s="188" t="s">
        <v>862</v>
      </c>
      <c r="G611" s="189" t="s">
        <v>167</v>
      </c>
      <c r="H611" s="190">
        <v>0.18099999999999999</v>
      </c>
      <c r="I611" s="191"/>
      <c r="J611" s="192">
        <f>ROUND(I611*H611,2)</f>
        <v>0</v>
      </c>
      <c r="K611" s="188" t="s">
        <v>149</v>
      </c>
      <c r="L611" s="39"/>
      <c r="M611" s="193" t="s">
        <v>1</v>
      </c>
      <c r="N611" s="194" t="s">
        <v>38</v>
      </c>
      <c r="O611" s="71"/>
      <c r="P611" s="195">
        <f>O611*H611</f>
        <v>0</v>
      </c>
      <c r="Q611" s="195">
        <v>0</v>
      </c>
      <c r="R611" s="195">
        <f>Q611*H611</f>
        <v>0</v>
      </c>
      <c r="S611" s="195">
        <v>0</v>
      </c>
      <c r="T611" s="196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7" t="s">
        <v>195</v>
      </c>
      <c r="AT611" s="197" t="s">
        <v>145</v>
      </c>
      <c r="AU611" s="197" t="s">
        <v>83</v>
      </c>
      <c r="AY611" s="17" t="s">
        <v>143</v>
      </c>
      <c r="BE611" s="198">
        <f>IF(N611="základní",J611,0)</f>
        <v>0</v>
      </c>
      <c r="BF611" s="198">
        <f>IF(N611="snížená",J611,0)</f>
        <v>0</v>
      </c>
      <c r="BG611" s="198">
        <f>IF(N611="zákl. přenesená",J611,0)</f>
        <v>0</v>
      </c>
      <c r="BH611" s="198">
        <f>IF(N611="sníž. přenesená",J611,0)</f>
        <v>0</v>
      </c>
      <c r="BI611" s="198">
        <f>IF(N611="nulová",J611,0)</f>
        <v>0</v>
      </c>
      <c r="BJ611" s="17" t="s">
        <v>81</v>
      </c>
      <c r="BK611" s="198">
        <f>ROUND(I611*H611,2)</f>
        <v>0</v>
      </c>
      <c r="BL611" s="17" t="s">
        <v>195</v>
      </c>
      <c r="BM611" s="197" t="s">
        <v>863</v>
      </c>
    </row>
    <row r="612" spans="1:65" s="2" customFormat="1" ht="11.25">
      <c r="A612" s="34"/>
      <c r="B612" s="35"/>
      <c r="C612" s="36"/>
      <c r="D612" s="199" t="s">
        <v>151</v>
      </c>
      <c r="E612" s="36"/>
      <c r="F612" s="200" t="s">
        <v>864</v>
      </c>
      <c r="G612" s="36"/>
      <c r="H612" s="36"/>
      <c r="I612" s="201"/>
      <c r="J612" s="36"/>
      <c r="K612" s="36"/>
      <c r="L612" s="39"/>
      <c r="M612" s="202"/>
      <c r="N612" s="203"/>
      <c r="O612" s="71"/>
      <c r="P612" s="71"/>
      <c r="Q612" s="71"/>
      <c r="R612" s="71"/>
      <c r="S612" s="71"/>
      <c r="T612" s="72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151</v>
      </c>
      <c r="AU612" s="17" t="s">
        <v>83</v>
      </c>
    </row>
    <row r="613" spans="1:65" s="12" customFormat="1" ht="22.9" customHeight="1">
      <c r="B613" s="170"/>
      <c r="C613" s="171"/>
      <c r="D613" s="172" t="s">
        <v>72</v>
      </c>
      <c r="E613" s="184" t="s">
        <v>865</v>
      </c>
      <c r="F613" s="184" t="s">
        <v>866</v>
      </c>
      <c r="G613" s="171"/>
      <c r="H613" s="171"/>
      <c r="I613" s="174"/>
      <c r="J613" s="185">
        <f>BK613</f>
        <v>0</v>
      </c>
      <c r="K613" s="171"/>
      <c r="L613" s="176"/>
      <c r="M613" s="177"/>
      <c r="N613" s="178"/>
      <c r="O613" s="178"/>
      <c r="P613" s="179">
        <f>SUM(P614:P699)</f>
        <v>0</v>
      </c>
      <c r="Q613" s="178"/>
      <c r="R613" s="179">
        <f>SUM(R614:R699)</f>
        <v>5.9791999999999991E-2</v>
      </c>
      <c r="S613" s="178"/>
      <c r="T613" s="180">
        <f>SUM(T614:T699)</f>
        <v>0</v>
      </c>
      <c r="AR613" s="181" t="s">
        <v>83</v>
      </c>
      <c r="AT613" s="182" t="s">
        <v>72</v>
      </c>
      <c r="AU613" s="182" t="s">
        <v>81</v>
      </c>
      <c r="AY613" s="181" t="s">
        <v>143</v>
      </c>
      <c r="BK613" s="183">
        <f>SUM(BK614:BK699)</f>
        <v>0</v>
      </c>
    </row>
    <row r="614" spans="1:65" s="2" customFormat="1" ht="24.2" customHeight="1">
      <c r="A614" s="34"/>
      <c r="B614" s="35"/>
      <c r="C614" s="186" t="s">
        <v>867</v>
      </c>
      <c r="D614" s="186" t="s">
        <v>145</v>
      </c>
      <c r="E614" s="187" t="s">
        <v>868</v>
      </c>
      <c r="F614" s="188" t="s">
        <v>869</v>
      </c>
      <c r="G614" s="189" t="s">
        <v>180</v>
      </c>
      <c r="H614" s="190">
        <v>19.440000000000001</v>
      </c>
      <c r="I614" s="191"/>
      <c r="J614" s="192">
        <f>ROUND(I614*H614,2)</f>
        <v>0</v>
      </c>
      <c r="K614" s="188" t="s">
        <v>149</v>
      </c>
      <c r="L614" s="39"/>
      <c r="M614" s="193" t="s">
        <v>1</v>
      </c>
      <c r="N614" s="194" t="s">
        <v>38</v>
      </c>
      <c r="O614" s="71"/>
      <c r="P614" s="195">
        <f>O614*H614</f>
        <v>0</v>
      </c>
      <c r="Q614" s="195">
        <v>0</v>
      </c>
      <c r="R614" s="195">
        <f>Q614*H614</f>
        <v>0</v>
      </c>
      <c r="S614" s="195">
        <v>0</v>
      </c>
      <c r="T614" s="196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7" t="s">
        <v>195</v>
      </c>
      <c r="AT614" s="197" t="s">
        <v>145</v>
      </c>
      <c r="AU614" s="197" t="s">
        <v>83</v>
      </c>
      <c r="AY614" s="17" t="s">
        <v>143</v>
      </c>
      <c r="BE614" s="198">
        <f>IF(N614="základní",J614,0)</f>
        <v>0</v>
      </c>
      <c r="BF614" s="198">
        <f>IF(N614="snížená",J614,0)</f>
        <v>0</v>
      </c>
      <c r="BG614" s="198">
        <f>IF(N614="zákl. přenesená",J614,0)</f>
        <v>0</v>
      </c>
      <c r="BH614" s="198">
        <f>IF(N614="sníž. přenesená",J614,0)</f>
        <v>0</v>
      </c>
      <c r="BI614" s="198">
        <f>IF(N614="nulová",J614,0)</f>
        <v>0</v>
      </c>
      <c r="BJ614" s="17" t="s">
        <v>81</v>
      </c>
      <c r="BK614" s="198">
        <f>ROUND(I614*H614,2)</f>
        <v>0</v>
      </c>
      <c r="BL614" s="17" t="s">
        <v>195</v>
      </c>
      <c r="BM614" s="197" t="s">
        <v>870</v>
      </c>
    </row>
    <row r="615" spans="1:65" s="2" customFormat="1" ht="11.25">
      <c r="A615" s="34"/>
      <c r="B615" s="35"/>
      <c r="C615" s="36"/>
      <c r="D615" s="199" t="s">
        <v>151</v>
      </c>
      <c r="E615" s="36"/>
      <c r="F615" s="200" t="s">
        <v>871</v>
      </c>
      <c r="G615" s="36"/>
      <c r="H615" s="36"/>
      <c r="I615" s="201"/>
      <c r="J615" s="36"/>
      <c r="K615" s="36"/>
      <c r="L615" s="39"/>
      <c r="M615" s="202"/>
      <c r="N615" s="203"/>
      <c r="O615" s="71"/>
      <c r="P615" s="71"/>
      <c r="Q615" s="71"/>
      <c r="R615" s="71"/>
      <c r="S615" s="71"/>
      <c r="T615" s="72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7" t="s">
        <v>151</v>
      </c>
      <c r="AU615" s="17" t="s">
        <v>83</v>
      </c>
    </row>
    <row r="616" spans="1:65" s="13" customFormat="1" ht="11.25">
      <c r="B616" s="204"/>
      <c r="C616" s="205"/>
      <c r="D616" s="206" t="s">
        <v>153</v>
      </c>
      <c r="E616" s="207" t="s">
        <v>1</v>
      </c>
      <c r="F616" s="208" t="s">
        <v>872</v>
      </c>
      <c r="G616" s="205"/>
      <c r="H616" s="209">
        <v>19.440000000000001</v>
      </c>
      <c r="I616" s="210"/>
      <c r="J616" s="205"/>
      <c r="K616" s="205"/>
      <c r="L616" s="211"/>
      <c r="M616" s="212"/>
      <c r="N616" s="213"/>
      <c r="O616" s="213"/>
      <c r="P616" s="213"/>
      <c r="Q616" s="213"/>
      <c r="R616" s="213"/>
      <c r="S616" s="213"/>
      <c r="T616" s="214"/>
      <c r="AT616" s="215" t="s">
        <v>153</v>
      </c>
      <c r="AU616" s="215" t="s">
        <v>83</v>
      </c>
      <c r="AV616" s="13" t="s">
        <v>83</v>
      </c>
      <c r="AW616" s="13" t="s">
        <v>30</v>
      </c>
      <c r="AX616" s="13" t="s">
        <v>73</v>
      </c>
      <c r="AY616" s="215" t="s">
        <v>143</v>
      </c>
    </row>
    <row r="617" spans="1:65" s="14" customFormat="1" ht="11.25">
      <c r="B617" s="216"/>
      <c r="C617" s="217"/>
      <c r="D617" s="206" t="s">
        <v>153</v>
      </c>
      <c r="E617" s="218" t="s">
        <v>1</v>
      </c>
      <c r="F617" s="219" t="s">
        <v>155</v>
      </c>
      <c r="G617" s="217"/>
      <c r="H617" s="220">
        <v>19.440000000000001</v>
      </c>
      <c r="I617" s="221"/>
      <c r="J617" s="217"/>
      <c r="K617" s="217"/>
      <c r="L617" s="222"/>
      <c r="M617" s="223"/>
      <c r="N617" s="224"/>
      <c r="O617" s="224"/>
      <c r="P617" s="224"/>
      <c r="Q617" s="224"/>
      <c r="R617" s="224"/>
      <c r="S617" s="224"/>
      <c r="T617" s="225"/>
      <c r="AT617" s="226" t="s">
        <v>153</v>
      </c>
      <c r="AU617" s="226" t="s">
        <v>83</v>
      </c>
      <c r="AV617" s="14" t="s">
        <v>150</v>
      </c>
      <c r="AW617" s="14" t="s">
        <v>30</v>
      </c>
      <c r="AX617" s="14" t="s">
        <v>81</v>
      </c>
      <c r="AY617" s="226" t="s">
        <v>143</v>
      </c>
    </row>
    <row r="618" spans="1:65" s="2" customFormat="1" ht="24.2" customHeight="1">
      <c r="A618" s="34"/>
      <c r="B618" s="35"/>
      <c r="C618" s="227" t="s">
        <v>508</v>
      </c>
      <c r="D618" s="227" t="s">
        <v>219</v>
      </c>
      <c r="E618" s="228" t="s">
        <v>873</v>
      </c>
      <c r="F618" s="229" t="s">
        <v>874</v>
      </c>
      <c r="G618" s="230" t="s">
        <v>180</v>
      </c>
      <c r="H618" s="231">
        <v>19.440000000000001</v>
      </c>
      <c r="I618" s="232"/>
      <c r="J618" s="233">
        <f>ROUND(I618*H618,2)</f>
        <v>0</v>
      </c>
      <c r="K618" s="229" t="s">
        <v>149</v>
      </c>
      <c r="L618" s="234"/>
      <c r="M618" s="235" t="s">
        <v>1</v>
      </c>
      <c r="N618" s="236" t="s">
        <v>38</v>
      </c>
      <c r="O618" s="71"/>
      <c r="P618" s="195">
        <f>O618*H618</f>
        <v>0</v>
      </c>
      <c r="Q618" s="195">
        <v>0</v>
      </c>
      <c r="R618" s="195">
        <f>Q618*H618</f>
        <v>0</v>
      </c>
      <c r="S618" s="195">
        <v>0</v>
      </c>
      <c r="T618" s="196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7" t="s">
        <v>239</v>
      </c>
      <c r="AT618" s="197" t="s">
        <v>219</v>
      </c>
      <c r="AU618" s="197" t="s">
        <v>83</v>
      </c>
      <c r="AY618" s="17" t="s">
        <v>143</v>
      </c>
      <c r="BE618" s="198">
        <f>IF(N618="základní",J618,0)</f>
        <v>0</v>
      </c>
      <c r="BF618" s="198">
        <f>IF(N618="snížená",J618,0)</f>
        <v>0</v>
      </c>
      <c r="BG618" s="198">
        <f>IF(N618="zákl. přenesená",J618,0)</f>
        <v>0</v>
      </c>
      <c r="BH618" s="198">
        <f>IF(N618="sníž. přenesená",J618,0)</f>
        <v>0</v>
      </c>
      <c r="BI618" s="198">
        <f>IF(N618="nulová",J618,0)</f>
        <v>0</v>
      </c>
      <c r="BJ618" s="17" t="s">
        <v>81</v>
      </c>
      <c r="BK618" s="198">
        <f>ROUND(I618*H618,2)</f>
        <v>0</v>
      </c>
      <c r="BL618" s="17" t="s">
        <v>195</v>
      </c>
      <c r="BM618" s="197" t="s">
        <v>875</v>
      </c>
    </row>
    <row r="619" spans="1:65" s="2" customFormat="1" ht="24.2" customHeight="1">
      <c r="A619" s="34"/>
      <c r="B619" s="35"/>
      <c r="C619" s="186" t="s">
        <v>876</v>
      </c>
      <c r="D619" s="186" t="s">
        <v>145</v>
      </c>
      <c r="E619" s="187" t="s">
        <v>877</v>
      </c>
      <c r="F619" s="188" t="s">
        <v>878</v>
      </c>
      <c r="G619" s="189" t="s">
        <v>215</v>
      </c>
      <c r="H619" s="190">
        <v>7</v>
      </c>
      <c r="I619" s="191"/>
      <c r="J619" s="192">
        <f>ROUND(I619*H619,2)</f>
        <v>0</v>
      </c>
      <c r="K619" s="188" t="s">
        <v>149</v>
      </c>
      <c r="L619" s="39"/>
      <c r="M619" s="193" t="s">
        <v>1</v>
      </c>
      <c r="N619" s="194" t="s">
        <v>38</v>
      </c>
      <c r="O619" s="71"/>
      <c r="P619" s="195">
        <f>O619*H619</f>
        <v>0</v>
      </c>
      <c r="Q619" s="195">
        <v>0</v>
      </c>
      <c r="R619" s="195">
        <f>Q619*H619</f>
        <v>0</v>
      </c>
      <c r="S619" s="195">
        <v>0</v>
      </c>
      <c r="T619" s="19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7" t="s">
        <v>195</v>
      </c>
      <c r="AT619" s="197" t="s">
        <v>145</v>
      </c>
      <c r="AU619" s="197" t="s">
        <v>83</v>
      </c>
      <c r="AY619" s="17" t="s">
        <v>143</v>
      </c>
      <c r="BE619" s="198">
        <f>IF(N619="základní",J619,0)</f>
        <v>0</v>
      </c>
      <c r="BF619" s="198">
        <f>IF(N619="snížená",J619,0)</f>
        <v>0</v>
      </c>
      <c r="BG619" s="198">
        <f>IF(N619="zákl. přenesená",J619,0)</f>
        <v>0</v>
      </c>
      <c r="BH619" s="198">
        <f>IF(N619="sníž. přenesená",J619,0)</f>
        <v>0</v>
      </c>
      <c r="BI619" s="198">
        <f>IF(N619="nulová",J619,0)</f>
        <v>0</v>
      </c>
      <c r="BJ619" s="17" t="s">
        <v>81</v>
      </c>
      <c r="BK619" s="198">
        <f>ROUND(I619*H619,2)</f>
        <v>0</v>
      </c>
      <c r="BL619" s="17" t="s">
        <v>195</v>
      </c>
      <c r="BM619" s="197" t="s">
        <v>879</v>
      </c>
    </row>
    <row r="620" spans="1:65" s="2" customFormat="1" ht="11.25">
      <c r="A620" s="34"/>
      <c r="B620" s="35"/>
      <c r="C620" s="36"/>
      <c r="D620" s="199" t="s">
        <v>151</v>
      </c>
      <c r="E620" s="36"/>
      <c r="F620" s="200" t="s">
        <v>880</v>
      </c>
      <c r="G620" s="36"/>
      <c r="H620" s="36"/>
      <c r="I620" s="201"/>
      <c r="J620" s="36"/>
      <c r="K620" s="36"/>
      <c r="L620" s="39"/>
      <c r="M620" s="202"/>
      <c r="N620" s="203"/>
      <c r="O620" s="71"/>
      <c r="P620" s="71"/>
      <c r="Q620" s="71"/>
      <c r="R620" s="71"/>
      <c r="S620" s="71"/>
      <c r="T620" s="72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7" t="s">
        <v>151</v>
      </c>
      <c r="AU620" s="17" t="s">
        <v>83</v>
      </c>
    </row>
    <row r="621" spans="1:65" s="13" customFormat="1" ht="11.25">
      <c r="B621" s="204"/>
      <c r="C621" s="205"/>
      <c r="D621" s="206" t="s">
        <v>153</v>
      </c>
      <c r="E621" s="207" t="s">
        <v>1</v>
      </c>
      <c r="F621" s="208" t="s">
        <v>881</v>
      </c>
      <c r="G621" s="205"/>
      <c r="H621" s="209">
        <v>1</v>
      </c>
      <c r="I621" s="210"/>
      <c r="J621" s="205"/>
      <c r="K621" s="205"/>
      <c r="L621" s="211"/>
      <c r="M621" s="212"/>
      <c r="N621" s="213"/>
      <c r="O621" s="213"/>
      <c r="P621" s="213"/>
      <c r="Q621" s="213"/>
      <c r="R621" s="213"/>
      <c r="S621" s="213"/>
      <c r="T621" s="214"/>
      <c r="AT621" s="215" t="s">
        <v>153</v>
      </c>
      <c r="AU621" s="215" t="s">
        <v>83</v>
      </c>
      <c r="AV621" s="13" t="s">
        <v>83</v>
      </c>
      <c r="AW621" s="13" t="s">
        <v>30</v>
      </c>
      <c r="AX621" s="13" t="s">
        <v>73</v>
      </c>
      <c r="AY621" s="215" t="s">
        <v>143</v>
      </c>
    </row>
    <row r="622" spans="1:65" s="13" customFormat="1" ht="11.25">
      <c r="B622" s="204"/>
      <c r="C622" s="205"/>
      <c r="D622" s="206" t="s">
        <v>153</v>
      </c>
      <c r="E622" s="207" t="s">
        <v>1</v>
      </c>
      <c r="F622" s="208" t="s">
        <v>882</v>
      </c>
      <c r="G622" s="205"/>
      <c r="H622" s="209">
        <v>6</v>
      </c>
      <c r="I622" s="210"/>
      <c r="J622" s="205"/>
      <c r="K622" s="205"/>
      <c r="L622" s="211"/>
      <c r="M622" s="212"/>
      <c r="N622" s="213"/>
      <c r="O622" s="213"/>
      <c r="P622" s="213"/>
      <c r="Q622" s="213"/>
      <c r="R622" s="213"/>
      <c r="S622" s="213"/>
      <c r="T622" s="214"/>
      <c r="AT622" s="215" t="s">
        <v>153</v>
      </c>
      <c r="AU622" s="215" t="s">
        <v>83</v>
      </c>
      <c r="AV622" s="13" t="s">
        <v>83</v>
      </c>
      <c r="AW622" s="13" t="s">
        <v>30</v>
      </c>
      <c r="AX622" s="13" t="s">
        <v>73</v>
      </c>
      <c r="AY622" s="215" t="s">
        <v>143</v>
      </c>
    </row>
    <row r="623" spans="1:65" s="14" customFormat="1" ht="11.25">
      <c r="B623" s="216"/>
      <c r="C623" s="217"/>
      <c r="D623" s="206" t="s">
        <v>153</v>
      </c>
      <c r="E623" s="218" t="s">
        <v>1</v>
      </c>
      <c r="F623" s="219" t="s">
        <v>155</v>
      </c>
      <c r="G623" s="217"/>
      <c r="H623" s="220">
        <v>7</v>
      </c>
      <c r="I623" s="221"/>
      <c r="J623" s="217"/>
      <c r="K623" s="217"/>
      <c r="L623" s="222"/>
      <c r="M623" s="223"/>
      <c r="N623" s="224"/>
      <c r="O623" s="224"/>
      <c r="P623" s="224"/>
      <c r="Q623" s="224"/>
      <c r="R623" s="224"/>
      <c r="S623" s="224"/>
      <c r="T623" s="225"/>
      <c r="AT623" s="226" t="s">
        <v>153</v>
      </c>
      <c r="AU623" s="226" t="s">
        <v>83</v>
      </c>
      <c r="AV623" s="14" t="s">
        <v>150</v>
      </c>
      <c r="AW623" s="14" t="s">
        <v>30</v>
      </c>
      <c r="AX623" s="14" t="s">
        <v>81</v>
      </c>
      <c r="AY623" s="226" t="s">
        <v>143</v>
      </c>
    </row>
    <row r="624" spans="1:65" s="2" customFormat="1" ht="21.75" customHeight="1">
      <c r="A624" s="34"/>
      <c r="B624" s="35"/>
      <c r="C624" s="227" t="s">
        <v>513</v>
      </c>
      <c r="D624" s="227" t="s">
        <v>219</v>
      </c>
      <c r="E624" s="228" t="s">
        <v>883</v>
      </c>
      <c r="F624" s="229" t="s">
        <v>884</v>
      </c>
      <c r="G624" s="230" t="s">
        <v>180</v>
      </c>
      <c r="H624" s="231">
        <v>6.4</v>
      </c>
      <c r="I624" s="232"/>
      <c r="J624" s="233">
        <f>ROUND(I624*H624,2)</f>
        <v>0</v>
      </c>
      <c r="K624" s="229" t="s">
        <v>149</v>
      </c>
      <c r="L624" s="234"/>
      <c r="M624" s="235" t="s">
        <v>1</v>
      </c>
      <c r="N624" s="236" t="s">
        <v>38</v>
      </c>
      <c r="O624" s="71"/>
      <c r="P624" s="195">
        <f>O624*H624</f>
        <v>0</v>
      </c>
      <c r="Q624" s="195">
        <v>0</v>
      </c>
      <c r="R624" s="195">
        <f>Q624*H624</f>
        <v>0</v>
      </c>
      <c r="S624" s="195">
        <v>0</v>
      </c>
      <c r="T624" s="196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7" t="s">
        <v>239</v>
      </c>
      <c r="AT624" s="197" t="s">
        <v>219</v>
      </c>
      <c r="AU624" s="197" t="s">
        <v>83</v>
      </c>
      <c r="AY624" s="17" t="s">
        <v>143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7" t="s">
        <v>81</v>
      </c>
      <c r="BK624" s="198">
        <f>ROUND(I624*H624,2)</f>
        <v>0</v>
      </c>
      <c r="BL624" s="17" t="s">
        <v>195</v>
      </c>
      <c r="BM624" s="197" t="s">
        <v>885</v>
      </c>
    </row>
    <row r="625" spans="1:65" s="13" customFormat="1" ht="11.25">
      <c r="B625" s="204"/>
      <c r="C625" s="205"/>
      <c r="D625" s="206" t="s">
        <v>153</v>
      </c>
      <c r="E625" s="207" t="s">
        <v>1</v>
      </c>
      <c r="F625" s="208" t="s">
        <v>886</v>
      </c>
      <c r="G625" s="205"/>
      <c r="H625" s="209">
        <v>5.76</v>
      </c>
      <c r="I625" s="210"/>
      <c r="J625" s="205"/>
      <c r="K625" s="205"/>
      <c r="L625" s="211"/>
      <c r="M625" s="212"/>
      <c r="N625" s="213"/>
      <c r="O625" s="213"/>
      <c r="P625" s="213"/>
      <c r="Q625" s="213"/>
      <c r="R625" s="213"/>
      <c r="S625" s="213"/>
      <c r="T625" s="214"/>
      <c r="AT625" s="215" t="s">
        <v>153</v>
      </c>
      <c r="AU625" s="215" t="s">
        <v>83</v>
      </c>
      <c r="AV625" s="13" t="s">
        <v>83</v>
      </c>
      <c r="AW625" s="13" t="s">
        <v>30</v>
      </c>
      <c r="AX625" s="13" t="s">
        <v>73</v>
      </c>
      <c r="AY625" s="215" t="s">
        <v>143</v>
      </c>
    </row>
    <row r="626" spans="1:65" s="13" customFormat="1" ht="11.25">
      <c r="B626" s="204"/>
      <c r="C626" s="205"/>
      <c r="D626" s="206" t="s">
        <v>153</v>
      </c>
      <c r="E626" s="207" t="s">
        <v>1</v>
      </c>
      <c r="F626" s="208" t="s">
        <v>887</v>
      </c>
      <c r="G626" s="205"/>
      <c r="H626" s="209">
        <v>0.64</v>
      </c>
      <c r="I626" s="210"/>
      <c r="J626" s="205"/>
      <c r="K626" s="205"/>
      <c r="L626" s="211"/>
      <c r="M626" s="212"/>
      <c r="N626" s="213"/>
      <c r="O626" s="213"/>
      <c r="P626" s="213"/>
      <c r="Q626" s="213"/>
      <c r="R626" s="213"/>
      <c r="S626" s="213"/>
      <c r="T626" s="214"/>
      <c r="AT626" s="215" t="s">
        <v>153</v>
      </c>
      <c r="AU626" s="215" t="s">
        <v>83</v>
      </c>
      <c r="AV626" s="13" t="s">
        <v>83</v>
      </c>
      <c r="AW626" s="13" t="s">
        <v>30</v>
      </c>
      <c r="AX626" s="13" t="s">
        <v>73</v>
      </c>
      <c r="AY626" s="215" t="s">
        <v>143</v>
      </c>
    </row>
    <row r="627" spans="1:65" s="14" customFormat="1" ht="11.25">
      <c r="B627" s="216"/>
      <c r="C627" s="217"/>
      <c r="D627" s="206" t="s">
        <v>153</v>
      </c>
      <c r="E627" s="218" t="s">
        <v>1</v>
      </c>
      <c r="F627" s="219" t="s">
        <v>155</v>
      </c>
      <c r="G627" s="217"/>
      <c r="H627" s="220">
        <v>6.4</v>
      </c>
      <c r="I627" s="221"/>
      <c r="J627" s="217"/>
      <c r="K627" s="217"/>
      <c r="L627" s="222"/>
      <c r="M627" s="223"/>
      <c r="N627" s="224"/>
      <c r="O627" s="224"/>
      <c r="P627" s="224"/>
      <c r="Q627" s="224"/>
      <c r="R627" s="224"/>
      <c r="S627" s="224"/>
      <c r="T627" s="225"/>
      <c r="AT627" s="226" t="s">
        <v>153</v>
      </c>
      <c r="AU627" s="226" t="s">
        <v>83</v>
      </c>
      <c r="AV627" s="14" t="s">
        <v>150</v>
      </c>
      <c r="AW627" s="14" t="s">
        <v>30</v>
      </c>
      <c r="AX627" s="14" t="s">
        <v>81</v>
      </c>
      <c r="AY627" s="226" t="s">
        <v>143</v>
      </c>
    </row>
    <row r="628" spans="1:65" s="2" customFormat="1" ht="24.2" customHeight="1">
      <c r="A628" s="34"/>
      <c r="B628" s="35"/>
      <c r="C628" s="186" t="s">
        <v>888</v>
      </c>
      <c r="D628" s="186" t="s">
        <v>145</v>
      </c>
      <c r="E628" s="187" t="s">
        <v>889</v>
      </c>
      <c r="F628" s="188" t="s">
        <v>890</v>
      </c>
      <c r="G628" s="189" t="s">
        <v>215</v>
      </c>
      <c r="H628" s="190">
        <v>7</v>
      </c>
      <c r="I628" s="191"/>
      <c r="J628" s="192">
        <f>ROUND(I628*H628,2)</f>
        <v>0</v>
      </c>
      <c r="K628" s="188" t="s">
        <v>149</v>
      </c>
      <c r="L628" s="39"/>
      <c r="M628" s="193" t="s">
        <v>1</v>
      </c>
      <c r="N628" s="194" t="s">
        <v>38</v>
      </c>
      <c r="O628" s="71"/>
      <c r="P628" s="195">
        <f>O628*H628</f>
        <v>0</v>
      </c>
      <c r="Q628" s="195">
        <v>0</v>
      </c>
      <c r="R628" s="195">
        <f>Q628*H628</f>
        <v>0</v>
      </c>
      <c r="S628" s="195">
        <v>0</v>
      </c>
      <c r="T628" s="196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7" t="s">
        <v>195</v>
      </c>
      <c r="AT628" s="197" t="s">
        <v>145</v>
      </c>
      <c r="AU628" s="197" t="s">
        <v>83</v>
      </c>
      <c r="AY628" s="17" t="s">
        <v>143</v>
      </c>
      <c r="BE628" s="198">
        <f>IF(N628="základní",J628,0)</f>
        <v>0</v>
      </c>
      <c r="BF628" s="198">
        <f>IF(N628="snížená",J628,0)</f>
        <v>0</v>
      </c>
      <c r="BG628" s="198">
        <f>IF(N628="zákl. přenesená",J628,0)</f>
        <v>0</v>
      </c>
      <c r="BH628" s="198">
        <f>IF(N628="sníž. přenesená",J628,0)</f>
        <v>0</v>
      </c>
      <c r="BI628" s="198">
        <f>IF(N628="nulová",J628,0)</f>
        <v>0</v>
      </c>
      <c r="BJ628" s="17" t="s">
        <v>81</v>
      </c>
      <c r="BK628" s="198">
        <f>ROUND(I628*H628,2)</f>
        <v>0</v>
      </c>
      <c r="BL628" s="17" t="s">
        <v>195</v>
      </c>
      <c r="BM628" s="197" t="s">
        <v>891</v>
      </c>
    </row>
    <row r="629" spans="1:65" s="2" customFormat="1" ht="11.25">
      <c r="A629" s="34"/>
      <c r="B629" s="35"/>
      <c r="C629" s="36"/>
      <c r="D629" s="199" t="s">
        <v>151</v>
      </c>
      <c r="E629" s="36"/>
      <c r="F629" s="200" t="s">
        <v>892</v>
      </c>
      <c r="G629" s="36"/>
      <c r="H629" s="36"/>
      <c r="I629" s="201"/>
      <c r="J629" s="36"/>
      <c r="K629" s="36"/>
      <c r="L629" s="39"/>
      <c r="M629" s="202"/>
      <c r="N629" s="203"/>
      <c r="O629" s="71"/>
      <c r="P629" s="71"/>
      <c r="Q629" s="71"/>
      <c r="R629" s="71"/>
      <c r="S629" s="71"/>
      <c r="T629" s="72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151</v>
      </c>
      <c r="AU629" s="17" t="s">
        <v>83</v>
      </c>
    </row>
    <row r="630" spans="1:65" s="13" customFormat="1" ht="11.25">
      <c r="B630" s="204"/>
      <c r="C630" s="205"/>
      <c r="D630" s="206" t="s">
        <v>153</v>
      </c>
      <c r="E630" s="207" t="s">
        <v>1</v>
      </c>
      <c r="F630" s="208" t="s">
        <v>893</v>
      </c>
      <c r="G630" s="205"/>
      <c r="H630" s="209">
        <v>1</v>
      </c>
      <c r="I630" s="210"/>
      <c r="J630" s="205"/>
      <c r="K630" s="205"/>
      <c r="L630" s="211"/>
      <c r="M630" s="212"/>
      <c r="N630" s="213"/>
      <c r="O630" s="213"/>
      <c r="P630" s="213"/>
      <c r="Q630" s="213"/>
      <c r="R630" s="213"/>
      <c r="S630" s="213"/>
      <c r="T630" s="214"/>
      <c r="AT630" s="215" t="s">
        <v>153</v>
      </c>
      <c r="AU630" s="215" t="s">
        <v>83</v>
      </c>
      <c r="AV630" s="13" t="s">
        <v>83</v>
      </c>
      <c r="AW630" s="13" t="s">
        <v>30</v>
      </c>
      <c r="AX630" s="13" t="s">
        <v>73</v>
      </c>
      <c r="AY630" s="215" t="s">
        <v>143</v>
      </c>
    </row>
    <row r="631" spans="1:65" s="13" customFormat="1" ht="11.25">
      <c r="B631" s="204"/>
      <c r="C631" s="205"/>
      <c r="D631" s="206" t="s">
        <v>153</v>
      </c>
      <c r="E631" s="207" t="s">
        <v>1</v>
      </c>
      <c r="F631" s="208" t="s">
        <v>439</v>
      </c>
      <c r="G631" s="205"/>
      <c r="H631" s="209">
        <v>2</v>
      </c>
      <c r="I631" s="210"/>
      <c r="J631" s="205"/>
      <c r="K631" s="205"/>
      <c r="L631" s="211"/>
      <c r="M631" s="212"/>
      <c r="N631" s="213"/>
      <c r="O631" s="213"/>
      <c r="P631" s="213"/>
      <c r="Q631" s="213"/>
      <c r="R631" s="213"/>
      <c r="S631" s="213"/>
      <c r="T631" s="214"/>
      <c r="AT631" s="215" t="s">
        <v>153</v>
      </c>
      <c r="AU631" s="215" t="s">
        <v>83</v>
      </c>
      <c r="AV631" s="13" t="s">
        <v>83</v>
      </c>
      <c r="AW631" s="13" t="s">
        <v>30</v>
      </c>
      <c r="AX631" s="13" t="s">
        <v>73</v>
      </c>
      <c r="AY631" s="215" t="s">
        <v>143</v>
      </c>
    </row>
    <row r="632" spans="1:65" s="13" customFormat="1" ht="11.25">
      <c r="B632" s="204"/>
      <c r="C632" s="205"/>
      <c r="D632" s="206" t="s">
        <v>153</v>
      </c>
      <c r="E632" s="207" t="s">
        <v>1</v>
      </c>
      <c r="F632" s="208" t="s">
        <v>440</v>
      </c>
      <c r="G632" s="205"/>
      <c r="H632" s="209">
        <v>3</v>
      </c>
      <c r="I632" s="210"/>
      <c r="J632" s="205"/>
      <c r="K632" s="205"/>
      <c r="L632" s="211"/>
      <c r="M632" s="212"/>
      <c r="N632" s="213"/>
      <c r="O632" s="213"/>
      <c r="P632" s="213"/>
      <c r="Q632" s="213"/>
      <c r="R632" s="213"/>
      <c r="S632" s="213"/>
      <c r="T632" s="214"/>
      <c r="AT632" s="215" t="s">
        <v>153</v>
      </c>
      <c r="AU632" s="215" t="s">
        <v>83</v>
      </c>
      <c r="AV632" s="13" t="s">
        <v>83</v>
      </c>
      <c r="AW632" s="13" t="s">
        <v>30</v>
      </c>
      <c r="AX632" s="13" t="s">
        <v>73</v>
      </c>
      <c r="AY632" s="215" t="s">
        <v>143</v>
      </c>
    </row>
    <row r="633" spans="1:65" s="13" customFormat="1" ht="11.25">
      <c r="B633" s="204"/>
      <c r="C633" s="205"/>
      <c r="D633" s="206" t="s">
        <v>153</v>
      </c>
      <c r="E633" s="207" t="s">
        <v>1</v>
      </c>
      <c r="F633" s="208" t="s">
        <v>455</v>
      </c>
      <c r="G633" s="205"/>
      <c r="H633" s="209">
        <v>1</v>
      </c>
      <c r="I633" s="210"/>
      <c r="J633" s="205"/>
      <c r="K633" s="205"/>
      <c r="L633" s="211"/>
      <c r="M633" s="212"/>
      <c r="N633" s="213"/>
      <c r="O633" s="213"/>
      <c r="P633" s="213"/>
      <c r="Q633" s="213"/>
      <c r="R633" s="213"/>
      <c r="S633" s="213"/>
      <c r="T633" s="214"/>
      <c r="AT633" s="215" t="s">
        <v>153</v>
      </c>
      <c r="AU633" s="215" t="s">
        <v>83</v>
      </c>
      <c r="AV633" s="13" t="s">
        <v>83</v>
      </c>
      <c r="AW633" s="13" t="s">
        <v>30</v>
      </c>
      <c r="AX633" s="13" t="s">
        <v>73</v>
      </c>
      <c r="AY633" s="215" t="s">
        <v>143</v>
      </c>
    </row>
    <row r="634" spans="1:65" s="14" customFormat="1" ht="11.25">
      <c r="B634" s="216"/>
      <c r="C634" s="217"/>
      <c r="D634" s="206" t="s">
        <v>153</v>
      </c>
      <c r="E634" s="218" t="s">
        <v>1</v>
      </c>
      <c r="F634" s="219" t="s">
        <v>155</v>
      </c>
      <c r="G634" s="217"/>
      <c r="H634" s="220">
        <v>7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153</v>
      </c>
      <c r="AU634" s="226" t="s">
        <v>83</v>
      </c>
      <c r="AV634" s="14" t="s">
        <v>150</v>
      </c>
      <c r="AW634" s="14" t="s">
        <v>30</v>
      </c>
      <c r="AX634" s="14" t="s">
        <v>81</v>
      </c>
      <c r="AY634" s="226" t="s">
        <v>143</v>
      </c>
    </row>
    <row r="635" spans="1:65" s="2" customFormat="1" ht="24.2" customHeight="1">
      <c r="A635" s="34"/>
      <c r="B635" s="35"/>
      <c r="C635" s="227" t="s">
        <v>519</v>
      </c>
      <c r="D635" s="227" t="s">
        <v>219</v>
      </c>
      <c r="E635" s="228" t="s">
        <v>894</v>
      </c>
      <c r="F635" s="229" t="s">
        <v>895</v>
      </c>
      <c r="G635" s="230" t="s">
        <v>215</v>
      </c>
      <c r="H635" s="231">
        <v>1</v>
      </c>
      <c r="I635" s="232"/>
      <c r="J635" s="233">
        <f>ROUND(I635*H635,2)</f>
        <v>0</v>
      </c>
      <c r="K635" s="229" t="s">
        <v>149</v>
      </c>
      <c r="L635" s="234"/>
      <c r="M635" s="235" t="s">
        <v>1</v>
      </c>
      <c r="N635" s="236" t="s">
        <v>38</v>
      </c>
      <c r="O635" s="71"/>
      <c r="P635" s="195">
        <f>O635*H635</f>
        <v>0</v>
      </c>
      <c r="Q635" s="195">
        <v>0</v>
      </c>
      <c r="R635" s="195">
        <f>Q635*H635</f>
        <v>0</v>
      </c>
      <c r="S635" s="195">
        <v>0</v>
      </c>
      <c r="T635" s="196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7" t="s">
        <v>239</v>
      </c>
      <c r="AT635" s="197" t="s">
        <v>219</v>
      </c>
      <c r="AU635" s="197" t="s">
        <v>83</v>
      </c>
      <c r="AY635" s="17" t="s">
        <v>143</v>
      </c>
      <c r="BE635" s="198">
        <f>IF(N635="základní",J635,0)</f>
        <v>0</v>
      </c>
      <c r="BF635" s="198">
        <f>IF(N635="snížená",J635,0)</f>
        <v>0</v>
      </c>
      <c r="BG635" s="198">
        <f>IF(N635="zákl. přenesená",J635,0)</f>
        <v>0</v>
      </c>
      <c r="BH635" s="198">
        <f>IF(N635="sníž. přenesená",J635,0)</f>
        <v>0</v>
      </c>
      <c r="BI635" s="198">
        <f>IF(N635="nulová",J635,0)</f>
        <v>0</v>
      </c>
      <c r="BJ635" s="17" t="s">
        <v>81</v>
      </c>
      <c r="BK635" s="198">
        <f>ROUND(I635*H635,2)</f>
        <v>0</v>
      </c>
      <c r="BL635" s="17" t="s">
        <v>195</v>
      </c>
      <c r="BM635" s="197" t="s">
        <v>896</v>
      </c>
    </row>
    <row r="636" spans="1:65" s="13" customFormat="1" ht="11.25">
      <c r="B636" s="204"/>
      <c r="C636" s="205"/>
      <c r="D636" s="206" t="s">
        <v>153</v>
      </c>
      <c r="E636" s="207" t="s">
        <v>1</v>
      </c>
      <c r="F636" s="208" t="s">
        <v>455</v>
      </c>
      <c r="G636" s="205"/>
      <c r="H636" s="209">
        <v>1</v>
      </c>
      <c r="I636" s="210"/>
      <c r="J636" s="205"/>
      <c r="K636" s="205"/>
      <c r="L636" s="211"/>
      <c r="M636" s="212"/>
      <c r="N636" s="213"/>
      <c r="O636" s="213"/>
      <c r="P636" s="213"/>
      <c r="Q636" s="213"/>
      <c r="R636" s="213"/>
      <c r="S636" s="213"/>
      <c r="T636" s="214"/>
      <c r="AT636" s="215" t="s">
        <v>153</v>
      </c>
      <c r="AU636" s="215" t="s">
        <v>83</v>
      </c>
      <c r="AV636" s="13" t="s">
        <v>83</v>
      </c>
      <c r="AW636" s="13" t="s">
        <v>30</v>
      </c>
      <c r="AX636" s="13" t="s">
        <v>73</v>
      </c>
      <c r="AY636" s="215" t="s">
        <v>143</v>
      </c>
    </row>
    <row r="637" spans="1:65" s="14" customFormat="1" ht="11.25">
      <c r="B637" s="216"/>
      <c r="C637" s="217"/>
      <c r="D637" s="206" t="s">
        <v>153</v>
      </c>
      <c r="E637" s="218" t="s">
        <v>1</v>
      </c>
      <c r="F637" s="219" t="s">
        <v>155</v>
      </c>
      <c r="G637" s="217"/>
      <c r="H637" s="220">
        <v>1</v>
      </c>
      <c r="I637" s="221"/>
      <c r="J637" s="217"/>
      <c r="K637" s="217"/>
      <c r="L637" s="222"/>
      <c r="M637" s="223"/>
      <c r="N637" s="224"/>
      <c r="O637" s="224"/>
      <c r="P637" s="224"/>
      <c r="Q637" s="224"/>
      <c r="R637" s="224"/>
      <c r="S637" s="224"/>
      <c r="T637" s="225"/>
      <c r="AT637" s="226" t="s">
        <v>153</v>
      </c>
      <c r="AU637" s="226" t="s">
        <v>83</v>
      </c>
      <c r="AV637" s="14" t="s">
        <v>150</v>
      </c>
      <c r="AW637" s="14" t="s">
        <v>30</v>
      </c>
      <c r="AX637" s="14" t="s">
        <v>81</v>
      </c>
      <c r="AY637" s="226" t="s">
        <v>143</v>
      </c>
    </row>
    <row r="638" spans="1:65" s="2" customFormat="1" ht="24.2" customHeight="1">
      <c r="A638" s="34"/>
      <c r="B638" s="35"/>
      <c r="C638" s="227" t="s">
        <v>897</v>
      </c>
      <c r="D638" s="227" t="s">
        <v>219</v>
      </c>
      <c r="E638" s="228" t="s">
        <v>898</v>
      </c>
      <c r="F638" s="229" t="s">
        <v>899</v>
      </c>
      <c r="G638" s="230" t="s">
        <v>215</v>
      </c>
      <c r="H638" s="231">
        <v>4</v>
      </c>
      <c r="I638" s="232"/>
      <c r="J638" s="233">
        <f>ROUND(I638*H638,2)</f>
        <v>0</v>
      </c>
      <c r="K638" s="229" t="s">
        <v>149</v>
      </c>
      <c r="L638" s="234"/>
      <c r="M638" s="235" t="s">
        <v>1</v>
      </c>
      <c r="N638" s="236" t="s">
        <v>38</v>
      </c>
      <c r="O638" s="71"/>
      <c r="P638" s="195">
        <f>O638*H638</f>
        <v>0</v>
      </c>
      <c r="Q638" s="195">
        <v>0</v>
      </c>
      <c r="R638" s="195">
        <f>Q638*H638</f>
        <v>0</v>
      </c>
      <c r="S638" s="195">
        <v>0</v>
      </c>
      <c r="T638" s="196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7" t="s">
        <v>239</v>
      </c>
      <c r="AT638" s="197" t="s">
        <v>219</v>
      </c>
      <c r="AU638" s="197" t="s">
        <v>83</v>
      </c>
      <c r="AY638" s="17" t="s">
        <v>143</v>
      </c>
      <c r="BE638" s="198">
        <f>IF(N638="základní",J638,0)</f>
        <v>0</v>
      </c>
      <c r="BF638" s="198">
        <f>IF(N638="snížená",J638,0)</f>
        <v>0</v>
      </c>
      <c r="BG638" s="198">
        <f>IF(N638="zákl. přenesená",J638,0)</f>
        <v>0</v>
      </c>
      <c r="BH638" s="198">
        <f>IF(N638="sníž. přenesená",J638,0)</f>
        <v>0</v>
      </c>
      <c r="BI638" s="198">
        <f>IF(N638="nulová",J638,0)</f>
        <v>0</v>
      </c>
      <c r="BJ638" s="17" t="s">
        <v>81</v>
      </c>
      <c r="BK638" s="198">
        <f>ROUND(I638*H638,2)</f>
        <v>0</v>
      </c>
      <c r="BL638" s="17" t="s">
        <v>195</v>
      </c>
      <c r="BM638" s="197" t="s">
        <v>900</v>
      </c>
    </row>
    <row r="639" spans="1:65" s="13" customFormat="1" ht="11.25">
      <c r="B639" s="204"/>
      <c r="C639" s="205"/>
      <c r="D639" s="206" t="s">
        <v>153</v>
      </c>
      <c r="E639" s="207" t="s">
        <v>1</v>
      </c>
      <c r="F639" s="208" t="s">
        <v>893</v>
      </c>
      <c r="G639" s="205"/>
      <c r="H639" s="209">
        <v>1</v>
      </c>
      <c r="I639" s="210"/>
      <c r="J639" s="205"/>
      <c r="K639" s="205"/>
      <c r="L639" s="211"/>
      <c r="M639" s="212"/>
      <c r="N639" s="213"/>
      <c r="O639" s="213"/>
      <c r="P639" s="213"/>
      <c r="Q639" s="213"/>
      <c r="R639" s="213"/>
      <c r="S639" s="213"/>
      <c r="T639" s="214"/>
      <c r="AT639" s="215" t="s">
        <v>153</v>
      </c>
      <c r="AU639" s="215" t="s">
        <v>83</v>
      </c>
      <c r="AV639" s="13" t="s">
        <v>83</v>
      </c>
      <c r="AW639" s="13" t="s">
        <v>30</v>
      </c>
      <c r="AX639" s="13" t="s">
        <v>73</v>
      </c>
      <c r="AY639" s="215" t="s">
        <v>143</v>
      </c>
    </row>
    <row r="640" spans="1:65" s="13" customFormat="1" ht="11.25">
      <c r="B640" s="204"/>
      <c r="C640" s="205"/>
      <c r="D640" s="206" t="s">
        <v>153</v>
      </c>
      <c r="E640" s="207" t="s">
        <v>1</v>
      </c>
      <c r="F640" s="208" t="s">
        <v>440</v>
      </c>
      <c r="G640" s="205"/>
      <c r="H640" s="209">
        <v>3</v>
      </c>
      <c r="I640" s="210"/>
      <c r="J640" s="205"/>
      <c r="K640" s="205"/>
      <c r="L640" s="211"/>
      <c r="M640" s="212"/>
      <c r="N640" s="213"/>
      <c r="O640" s="213"/>
      <c r="P640" s="213"/>
      <c r="Q640" s="213"/>
      <c r="R640" s="213"/>
      <c r="S640" s="213"/>
      <c r="T640" s="214"/>
      <c r="AT640" s="215" t="s">
        <v>153</v>
      </c>
      <c r="AU640" s="215" t="s">
        <v>83</v>
      </c>
      <c r="AV640" s="13" t="s">
        <v>83</v>
      </c>
      <c r="AW640" s="13" t="s">
        <v>30</v>
      </c>
      <c r="AX640" s="13" t="s">
        <v>73</v>
      </c>
      <c r="AY640" s="215" t="s">
        <v>143</v>
      </c>
    </row>
    <row r="641" spans="1:65" s="14" customFormat="1" ht="11.25">
      <c r="B641" s="216"/>
      <c r="C641" s="217"/>
      <c r="D641" s="206" t="s">
        <v>153</v>
      </c>
      <c r="E641" s="218" t="s">
        <v>1</v>
      </c>
      <c r="F641" s="219" t="s">
        <v>155</v>
      </c>
      <c r="G641" s="217"/>
      <c r="H641" s="220">
        <v>4</v>
      </c>
      <c r="I641" s="221"/>
      <c r="J641" s="217"/>
      <c r="K641" s="217"/>
      <c r="L641" s="222"/>
      <c r="M641" s="223"/>
      <c r="N641" s="224"/>
      <c r="O641" s="224"/>
      <c r="P641" s="224"/>
      <c r="Q641" s="224"/>
      <c r="R641" s="224"/>
      <c r="S641" s="224"/>
      <c r="T641" s="225"/>
      <c r="AT641" s="226" t="s">
        <v>153</v>
      </c>
      <c r="AU641" s="226" t="s">
        <v>83</v>
      </c>
      <c r="AV641" s="14" t="s">
        <v>150</v>
      </c>
      <c r="AW641" s="14" t="s">
        <v>30</v>
      </c>
      <c r="AX641" s="14" t="s">
        <v>81</v>
      </c>
      <c r="AY641" s="226" t="s">
        <v>143</v>
      </c>
    </row>
    <row r="642" spans="1:65" s="2" customFormat="1" ht="24.2" customHeight="1">
      <c r="A642" s="34"/>
      <c r="B642" s="35"/>
      <c r="C642" s="227" t="s">
        <v>528</v>
      </c>
      <c r="D642" s="227" t="s">
        <v>219</v>
      </c>
      <c r="E642" s="228" t="s">
        <v>901</v>
      </c>
      <c r="F642" s="229" t="s">
        <v>902</v>
      </c>
      <c r="G642" s="230" t="s">
        <v>215</v>
      </c>
      <c r="H642" s="231">
        <v>2</v>
      </c>
      <c r="I642" s="232"/>
      <c r="J642" s="233">
        <f>ROUND(I642*H642,2)</f>
        <v>0</v>
      </c>
      <c r="K642" s="229" t="s">
        <v>149</v>
      </c>
      <c r="L642" s="234"/>
      <c r="M642" s="235" t="s">
        <v>1</v>
      </c>
      <c r="N642" s="236" t="s">
        <v>38</v>
      </c>
      <c r="O642" s="71"/>
      <c r="P642" s="195">
        <f>O642*H642</f>
        <v>0</v>
      </c>
      <c r="Q642" s="195">
        <v>0</v>
      </c>
      <c r="R642" s="195">
        <f>Q642*H642</f>
        <v>0</v>
      </c>
      <c r="S642" s="195">
        <v>0</v>
      </c>
      <c r="T642" s="196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7" t="s">
        <v>239</v>
      </c>
      <c r="AT642" s="197" t="s">
        <v>219</v>
      </c>
      <c r="AU642" s="197" t="s">
        <v>83</v>
      </c>
      <c r="AY642" s="17" t="s">
        <v>143</v>
      </c>
      <c r="BE642" s="198">
        <f>IF(N642="základní",J642,0)</f>
        <v>0</v>
      </c>
      <c r="BF642" s="198">
        <f>IF(N642="snížená",J642,0)</f>
        <v>0</v>
      </c>
      <c r="BG642" s="198">
        <f>IF(N642="zákl. přenesená",J642,0)</f>
        <v>0</v>
      </c>
      <c r="BH642" s="198">
        <f>IF(N642="sníž. přenesená",J642,0)</f>
        <v>0</v>
      </c>
      <c r="BI642" s="198">
        <f>IF(N642="nulová",J642,0)</f>
        <v>0</v>
      </c>
      <c r="BJ642" s="17" t="s">
        <v>81</v>
      </c>
      <c r="BK642" s="198">
        <f>ROUND(I642*H642,2)</f>
        <v>0</v>
      </c>
      <c r="BL642" s="17" t="s">
        <v>195</v>
      </c>
      <c r="BM642" s="197" t="s">
        <v>903</v>
      </c>
    </row>
    <row r="643" spans="1:65" s="13" customFormat="1" ht="11.25">
      <c r="B643" s="204"/>
      <c r="C643" s="205"/>
      <c r="D643" s="206" t="s">
        <v>153</v>
      </c>
      <c r="E643" s="207" t="s">
        <v>1</v>
      </c>
      <c r="F643" s="208" t="s">
        <v>439</v>
      </c>
      <c r="G643" s="205"/>
      <c r="H643" s="209">
        <v>2</v>
      </c>
      <c r="I643" s="210"/>
      <c r="J643" s="205"/>
      <c r="K643" s="205"/>
      <c r="L643" s="211"/>
      <c r="M643" s="212"/>
      <c r="N643" s="213"/>
      <c r="O643" s="213"/>
      <c r="P643" s="213"/>
      <c r="Q643" s="213"/>
      <c r="R643" s="213"/>
      <c r="S643" s="213"/>
      <c r="T643" s="214"/>
      <c r="AT643" s="215" t="s">
        <v>153</v>
      </c>
      <c r="AU643" s="215" t="s">
        <v>83</v>
      </c>
      <c r="AV643" s="13" t="s">
        <v>83</v>
      </c>
      <c r="AW643" s="13" t="s">
        <v>30</v>
      </c>
      <c r="AX643" s="13" t="s">
        <v>73</v>
      </c>
      <c r="AY643" s="215" t="s">
        <v>143</v>
      </c>
    </row>
    <row r="644" spans="1:65" s="14" customFormat="1" ht="11.25">
      <c r="B644" s="216"/>
      <c r="C644" s="217"/>
      <c r="D644" s="206" t="s">
        <v>153</v>
      </c>
      <c r="E644" s="218" t="s">
        <v>1</v>
      </c>
      <c r="F644" s="219" t="s">
        <v>155</v>
      </c>
      <c r="G644" s="217"/>
      <c r="H644" s="220">
        <v>2</v>
      </c>
      <c r="I644" s="221"/>
      <c r="J644" s="217"/>
      <c r="K644" s="217"/>
      <c r="L644" s="222"/>
      <c r="M644" s="223"/>
      <c r="N644" s="224"/>
      <c r="O644" s="224"/>
      <c r="P644" s="224"/>
      <c r="Q644" s="224"/>
      <c r="R644" s="224"/>
      <c r="S644" s="224"/>
      <c r="T644" s="225"/>
      <c r="AT644" s="226" t="s">
        <v>153</v>
      </c>
      <c r="AU644" s="226" t="s">
        <v>83</v>
      </c>
      <c r="AV644" s="14" t="s">
        <v>150</v>
      </c>
      <c r="AW644" s="14" t="s">
        <v>30</v>
      </c>
      <c r="AX644" s="14" t="s">
        <v>81</v>
      </c>
      <c r="AY644" s="226" t="s">
        <v>143</v>
      </c>
    </row>
    <row r="645" spans="1:65" s="2" customFormat="1" ht="24.2" customHeight="1">
      <c r="A645" s="34"/>
      <c r="B645" s="35"/>
      <c r="C645" s="186" t="s">
        <v>904</v>
      </c>
      <c r="D645" s="186" t="s">
        <v>145</v>
      </c>
      <c r="E645" s="187" t="s">
        <v>905</v>
      </c>
      <c r="F645" s="188" t="s">
        <v>906</v>
      </c>
      <c r="G645" s="189" t="s">
        <v>215</v>
      </c>
      <c r="H645" s="190">
        <v>3</v>
      </c>
      <c r="I645" s="191"/>
      <c r="J645" s="192">
        <f>ROUND(I645*H645,2)</f>
        <v>0</v>
      </c>
      <c r="K645" s="188" t="s">
        <v>149</v>
      </c>
      <c r="L645" s="39"/>
      <c r="M645" s="193" t="s">
        <v>1</v>
      </c>
      <c r="N645" s="194" t="s">
        <v>38</v>
      </c>
      <c r="O645" s="71"/>
      <c r="P645" s="195">
        <f>O645*H645</f>
        <v>0</v>
      </c>
      <c r="Q645" s="195">
        <v>0</v>
      </c>
      <c r="R645" s="195">
        <f>Q645*H645</f>
        <v>0</v>
      </c>
      <c r="S645" s="195">
        <v>0</v>
      </c>
      <c r="T645" s="196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7" t="s">
        <v>195</v>
      </c>
      <c r="AT645" s="197" t="s">
        <v>145</v>
      </c>
      <c r="AU645" s="197" t="s">
        <v>83</v>
      </c>
      <c r="AY645" s="17" t="s">
        <v>143</v>
      </c>
      <c r="BE645" s="198">
        <f>IF(N645="základní",J645,0)</f>
        <v>0</v>
      </c>
      <c r="BF645" s="198">
        <f>IF(N645="snížená",J645,0)</f>
        <v>0</v>
      </c>
      <c r="BG645" s="198">
        <f>IF(N645="zákl. přenesená",J645,0)</f>
        <v>0</v>
      </c>
      <c r="BH645" s="198">
        <f>IF(N645="sníž. přenesená",J645,0)</f>
        <v>0</v>
      </c>
      <c r="BI645" s="198">
        <f>IF(N645="nulová",J645,0)</f>
        <v>0</v>
      </c>
      <c r="BJ645" s="17" t="s">
        <v>81</v>
      </c>
      <c r="BK645" s="198">
        <f>ROUND(I645*H645,2)</f>
        <v>0</v>
      </c>
      <c r="BL645" s="17" t="s">
        <v>195</v>
      </c>
      <c r="BM645" s="197" t="s">
        <v>907</v>
      </c>
    </row>
    <row r="646" spans="1:65" s="2" customFormat="1" ht="11.25">
      <c r="A646" s="34"/>
      <c r="B646" s="35"/>
      <c r="C646" s="36"/>
      <c r="D646" s="199" t="s">
        <v>151</v>
      </c>
      <c r="E646" s="36"/>
      <c r="F646" s="200" t="s">
        <v>908</v>
      </c>
      <c r="G646" s="36"/>
      <c r="H646" s="36"/>
      <c r="I646" s="201"/>
      <c r="J646" s="36"/>
      <c r="K646" s="36"/>
      <c r="L646" s="39"/>
      <c r="M646" s="202"/>
      <c r="N646" s="203"/>
      <c r="O646" s="71"/>
      <c r="P646" s="71"/>
      <c r="Q646" s="71"/>
      <c r="R646" s="71"/>
      <c r="S646" s="71"/>
      <c r="T646" s="72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151</v>
      </c>
      <c r="AU646" s="17" t="s">
        <v>83</v>
      </c>
    </row>
    <row r="647" spans="1:65" s="13" customFormat="1" ht="11.25">
      <c r="B647" s="204"/>
      <c r="C647" s="205"/>
      <c r="D647" s="206" t="s">
        <v>153</v>
      </c>
      <c r="E647" s="207" t="s">
        <v>1</v>
      </c>
      <c r="F647" s="208" t="s">
        <v>453</v>
      </c>
      <c r="G647" s="205"/>
      <c r="H647" s="209">
        <v>1</v>
      </c>
      <c r="I647" s="210"/>
      <c r="J647" s="205"/>
      <c r="K647" s="205"/>
      <c r="L647" s="211"/>
      <c r="M647" s="212"/>
      <c r="N647" s="213"/>
      <c r="O647" s="213"/>
      <c r="P647" s="213"/>
      <c r="Q647" s="213"/>
      <c r="R647" s="213"/>
      <c r="S647" s="213"/>
      <c r="T647" s="214"/>
      <c r="AT647" s="215" t="s">
        <v>153</v>
      </c>
      <c r="AU647" s="215" t="s">
        <v>83</v>
      </c>
      <c r="AV647" s="13" t="s">
        <v>83</v>
      </c>
      <c r="AW647" s="13" t="s">
        <v>30</v>
      </c>
      <c r="AX647" s="13" t="s">
        <v>73</v>
      </c>
      <c r="AY647" s="215" t="s">
        <v>143</v>
      </c>
    </row>
    <row r="648" spans="1:65" s="13" customFormat="1" ht="11.25">
      <c r="B648" s="204"/>
      <c r="C648" s="205"/>
      <c r="D648" s="206" t="s">
        <v>153</v>
      </c>
      <c r="E648" s="207" t="s">
        <v>1</v>
      </c>
      <c r="F648" s="208" t="s">
        <v>909</v>
      </c>
      <c r="G648" s="205"/>
      <c r="H648" s="209">
        <v>2</v>
      </c>
      <c r="I648" s="210"/>
      <c r="J648" s="205"/>
      <c r="K648" s="205"/>
      <c r="L648" s="211"/>
      <c r="M648" s="212"/>
      <c r="N648" s="213"/>
      <c r="O648" s="213"/>
      <c r="P648" s="213"/>
      <c r="Q648" s="213"/>
      <c r="R648" s="213"/>
      <c r="S648" s="213"/>
      <c r="T648" s="214"/>
      <c r="AT648" s="215" t="s">
        <v>153</v>
      </c>
      <c r="AU648" s="215" t="s">
        <v>83</v>
      </c>
      <c r="AV648" s="13" t="s">
        <v>83</v>
      </c>
      <c r="AW648" s="13" t="s">
        <v>30</v>
      </c>
      <c r="AX648" s="13" t="s">
        <v>73</v>
      </c>
      <c r="AY648" s="215" t="s">
        <v>143</v>
      </c>
    </row>
    <row r="649" spans="1:65" s="14" customFormat="1" ht="11.25">
      <c r="B649" s="216"/>
      <c r="C649" s="217"/>
      <c r="D649" s="206" t="s">
        <v>153</v>
      </c>
      <c r="E649" s="218" t="s">
        <v>1</v>
      </c>
      <c r="F649" s="219" t="s">
        <v>155</v>
      </c>
      <c r="G649" s="217"/>
      <c r="H649" s="220">
        <v>3</v>
      </c>
      <c r="I649" s="221"/>
      <c r="J649" s="217"/>
      <c r="K649" s="217"/>
      <c r="L649" s="222"/>
      <c r="M649" s="223"/>
      <c r="N649" s="224"/>
      <c r="O649" s="224"/>
      <c r="P649" s="224"/>
      <c r="Q649" s="224"/>
      <c r="R649" s="224"/>
      <c r="S649" s="224"/>
      <c r="T649" s="225"/>
      <c r="AT649" s="226" t="s">
        <v>153</v>
      </c>
      <c r="AU649" s="226" t="s">
        <v>83</v>
      </c>
      <c r="AV649" s="14" t="s">
        <v>150</v>
      </c>
      <c r="AW649" s="14" t="s">
        <v>30</v>
      </c>
      <c r="AX649" s="14" t="s">
        <v>81</v>
      </c>
      <c r="AY649" s="226" t="s">
        <v>143</v>
      </c>
    </row>
    <row r="650" spans="1:65" s="2" customFormat="1" ht="24.2" customHeight="1">
      <c r="A650" s="34"/>
      <c r="B650" s="35"/>
      <c r="C650" s="227" t="s">
        <v>533</v>
      </c>
      <c r="D650" s="227" t="s">
        <v>219</v>
      </c>
      <c r="E650" s="228" t="s">
        <v>910</v>
      </c>
      <c r="F650" s="229" t="s">
        <v>911</v>
      </c>
      <c r="G650" s="230" t="s">
        <v>215</v>
      </c>
      <c r="H650" s="231">
        <v>1</v>
      </c>
      <c r="I650" s="232"/>
      <c r="J650" s="233">
        <f>ROUND(I650*H650,2)</f>
        <v>0</v>
      </c>
      <c r="K650" s="229" t="s">
        <v>149</v>
      </c>
      <c r="L650" s="234"/>
      <c r="M650" s="235" t="s">
        <v>1</v>
      </c>
      <c r="N650" s="236" t="s">
        <v>38</v>
      </c>
      <c r="O650" s="71"/>
      <c r="P650" s="195">
        <f>O650*H650</f>
        <v>0</v>
      </c>
      <c r="Q650" s="195">
        <v>0</v>
      </c>
      <c r="R650" s="195">
        <f>Q650*H650</f>
        <v>0</v>
      </c>
      <c r="S650" s="195">
        <v>0</v>
      </c>
      <c r="T650" s="196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7" t="s">
        <v>239</v>
      </c>
      <c r="AT650" s="197" t="s">
        <v>219</v>
      </c>
      <c r="AU650" s="197" t="s">
        <v>83</v>
      </c>
      <c r="AY650" s="17" t="s">
        <v>143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7" t="s">
        <v>81</v>
      </c>
      <c r="BK650" s="198">
        <f>ROUND(I650*H650,2)</f>
        <v>0</v>
      </c>
      <c r="BL650" s="17" t="s">
        <v>195</v>
      </c>
      <c r="BM650" s="197" t="s">
        <v>912</v>
      </c>
    </row>
    <row r="651" spans="1:65" s="13" customFormat="1" ht="11.25">
      <c r="B651" s="204"/>
      <c r="C651" s="205"/>
      <c r="D651" s="206" t="s">
        <v>153</v>
      </c>
      <c r="E651" s="207" t="s">
        <v>1</v>
      </c>
      <c r="F651" s="208" t="s">
        <v>453</v>
      </c>
      <c r="G651" s="205"/>
      <c r="H651" s="209">
        <v>1</v>
      </c>
      <c r="I651" s="210"/>
      <c r="J651" s="205"/>
      <c r="K651" s="205"/>
      <c r="L651" s="211"/>
      <c r="M651" s="212"/>
      <c r="N651" s="213"/>
      <c r="O651" s="213"/>
      <c r="P651" s="213"/>
      <c r="Q651" s="213"/>
      <c r="R651" s="213"/>
      <c r="S651" s="213"/>
      <c r="T651" s="214"/>
      <c r="AT651" s="215" t="s">
        <v>153</v>
      </c>
      <c r="AU651" s="215" t="s">
        <v>83</v>
      </c>
      <c r="AV651" s="13" t="s">
        <v>83</v>
      </c>
      <c r="AW651" s="13" t="s">
        <v>30</v>
      </c>
      <c r="AX651" s="13" t="s">
        <v>73</v>
      </c>
      <c r="AY651" s="215" t="s">
        <v>143</v>
      </c>
    </row>
    <row r="652" spans="1:65" s="14" customFormat="1" ht="11.25">
      <c r="B652" s="216"/>
      <c r="C652" s="217"/>
      <c r="D652" s="206" t="s">
        <v>153</v>
      </c>
      <c r="E652" s="218" t="s">
        <v>1</v>
      </c>
      <c r="F652" s="219" t="s">
        <v>155</v>
      </c>
      <c r="G652" s="217"/>
      <c r="H652" s="220">
        <v>1</v>
      </c>
      <c r="I652" s="221"/>
      <c r="J652" s="217"/>
      <c r="K652" s="217"/>
      <c r="L652" s="222"/>
      <c r="M652" s="223"/>
      <c r="N652" s="224"/>
      <c r="O652" s="224"/>
      <c r="P652" s="224"/>
      <c r="Q652" s="224"/>
      <c r="R652" s="224"/>
      <c r="S652" s="224"/>
      <c r="T652" s="225"/>
      <c r="AT652" s="226" t="s">
        <v>153</v>
      </c>
      <c r="AU652" s="226" t="s">
        <v>83</v>
      </c>
      <c r="AV652" s="14" t="s">
        <v>150</v>
      </c>
      <c r="AW652" s="14" t="s">
        <v>30</v>
      </c>
      <c r="AX652" s="14" t="s">
        <v>81</v>
      </c>
      <c r="AY652" s="226" t="s">
        <v>143</v>
      </c>
    </row>
    <row r="653" spans="1:65" s="2" customFormat="1" ht="24.2" customHeight="1">
      <c r="A653" s="34"/>
      <c r="B653" s="35"/>
      <c r="C653" s="227" t="s">
        <v>913</v>
      </c>
      <c r="D653" s="227" t="s">
        <v>219</v>
      </c>
      <c r="E653" s="228" t="s">
        <v>914</v>
      </c>
      <c r="F653" s="229" t="s">
        <v>915</v>
      </c>
      <c r="G653" s="230" t="s">
        <v>215</v>
      </c>
      <c r="H653" s="231">
        <v>2</v>
      </c>
      <c r="I653" s="232"/>
      <c r="J653" s="233">
        <f>ROUND(I653*H653,2)</f>
        <v>0</v>
      </c>
      <c r="K653" s="229" t="s">
        <v>149</v>
      </c>
      <c r="L653" s="234"/>
      <c r="M653" s="235" t="s">
        <v>1</v>
      </c>
      <c r="N653" s="236" t="s">
        <v>38</v>
      </c>
      <c r="O653" s="71"/>
      <c r="P653" s="195">
        <f>O653*H653</f>
        <v>0</v>
      </c>
      <c r="Q653" s="195">
        <v>0</v>
      </c>
      <c r="R653" s="195">
        <f>Q653*H653</f>
        <v>0</v>
      </c>
      <c r="S653" s="195">
        <v>0</v>
      </c>
      <c r="T653" s="196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7" t="s">
        <v>239</v>
      </c>
      <c r="AT653" s="197" t="s">
        <v>219</v>
      </c>
      <c r="AU653" s="197" t="s">
        <v>83</v>
      </c>
      <c r="AY653" s="17" t="s">
        <v>143</v>
      </c>
      <c r="BE653" s="198">
        <f>IF(N653="základní",J653,0)</f>
        <v>0</v>
      </c>
      <c r="BF653" s="198">
        <f>IF(N653="snížená",J653,0)</f>
        <v>0</v>
      </c>
      <c r="BG653" s="198">
        <f>IF(N653="zákl. přenesená",J653,0)</f>
        <v>0</v>
      </c>
      <c r="BH653" s="198">
        <f>IF(N653="sníž. přenesená",J653,0)</f>
        <v>0</v>
      </c>
      <c r="BI653" s="198">
        <f>IF(N653="nulová",J653,0)</f>
        <v>0</v>
      </c>
      <c r="BJ653" s="17" t="s">
        <v>81</v>
      </c>
      <c r="BK653" s="198">
        <f>ROUND(I653*H653,2)</f>
        <v>0</v>
      </c>
      <c r="BL653" s="17" t="s">
        <v>195</v>
      </c>
      <c r="BM653" s="197" t="s">
        <v>916</v>
      </c>
    </row>
    <row r="654" spans="1:65" s="13" customFormat="1" ht="11.25">
      <c r="B654" s="204"/>
      <c r="C654" s="205"/>
      <c r="D654" s="206" t="s">
        <v>153</v>
      </c>
      <c r="E654" s="207" t="s">
        <v>1</v>
      </c>
      <c r="F654" s="208" t="s">
        <v>454</v>
      </c>
      <c r="G654" s="205"/>
      <c r="H654" s="209">
        <v>2</v>
      </c>
      <c r="I654" s="210"/>
      <c r="J654" s="205"/>
      <c r="K654" s="205"/>
      <c r="L654" s="211"/>
      <c r="M654" s="212"/>
      <c r="N654" s="213"/>
      <c r="O654" s="213"/>
      <c r="P654" s="213"/>
      <c r="Q654" s="213"/>
      <c r="R654" s="213"/>
      <c r="S654" s="213"/>
      <c r="T654" s="214"/>
      <c r="AT654" s="215" t="s">
        <v>153</v>
      </c>
      <c r="AU654" s="215" t="s">
        <v>83</v>
      </c>
      <c r="AV654" s="13" t="s">
        <v>83</v>
      </c>
      <c r="AW654" s="13" t="s">
        <v>30</v>
      </c>
      <c r="AX654" s="13" t="s">
        <v>73</v>
      </c>
      <c r="AY654" s="215" t="s">
        <v>143</v>
      </c>
    </row>
    <row r="655" spans="1:65" s="14" customFormat="1" ht="11.25">
      <c r="B655" s="216"/>
      <c r="C655" s="217"/>
      <c r="D655" s="206" t="s">
        <v>153</v>
      </c>
      <c r="E655" s="218" t="s">
        <v>1</v>
      </c>
      <c r="F655" s="219" t="s">
        <v>155</v>
      </c>
      <c r="G655" s="217"/>
      <c r="H655" s="220">
        <v>2</v>
      </c>
      <c r="I655" s="221"/>
      <c r="J655" s="217"/>
      <c r="K655" s="217"/>
      <c r="L655" s="222"/>
      <c r="M655" s="223"/>
      <c r="N655" s="224"/>
      <c r="O655" s="224"/>
      <c r="P655" s="224"/>
      <c r="Q655" s="224"/>
      <c r="R655" s="224"/>
      <c r="S655" s="224"/>
      <c r="T655" s="225"/>
      <c r="AT655" s="226" t="s">
        <v>153</v>
      </c>
      <c r="AU655" s="226" t="s">
        <v>83</v>
      </c>
      <c r="AV655" s="14" t="s">
        <v>150</v>
      </c>
      <c r="AW655" s="14" t="s">
        <v>30</v>
      </c>
      <c r="AX655" s="14" t="s">
        <v>81</v>
      </c>
      <c r="AY655" s="226" t="s">
        <v>143</v>
      </c>
    </row>
    <row r="656" spans="1:65" s="2" customFormat="1" ht="24.2" customHeight="1">
      <c r="A656" s="34"/>
      <c r="B656" s="35"/>
      <c r="C656" s="186" t="s">
        <v>540</v>
      </c>
      <c r="D656" s="186" t="s">
        <v>145</v>
      </c>
      <c r="E656" s="187" t="s">
        <v>917</v>
      </c>
      <c r="F656" s="188" t="s">
        <v>918</v>
      </c>
      <c r="G656" s="189" t="s">
        <v>215</v>
      </c>
      <c r="H656" s="190">
        <v>1</v>
      </c>
      <c r="I656" s="191"/>
      <c r="J656" s="192">
        <f>ROUND(I656*H656,2)</f>
        <v>0</v>
      </c>
      <c r="K656" s="188" t="s">
        <v>149</v>
      </c>
      <c r="L656" s="39"/>
      <c r="M656" s="193" t="s">
        <v>1</v>
      </c>
      <c r="N656" s="194" t="s">
        <v>38</v>
      </c>
      <c r="O656" s="71"/>
      <c r="P656" s="195">
        <f>O656*H656</f>
        <v>0</v>
      </c>
      <c r="Q656" s="195">
        <v>0</v>
      </c>
      <c r="R656" s="195">
        <f>Q656*H656</f>
        <v>0</v>
      </c>
      <c r="S656" s="195">
        <v>0</v>
      </c>
      <c r="T656" s="196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7" t="s">
        <v>195</v>
      </c>
      <c r="AT656" s="197" t="s">
        <v>145</v>
      </c>
      <c r="AU656" s="197" t="s">
        <v>83</v>
      </c>
      <c r="AY656" s="17" t="s">
        <v>143</v>
      </c>
      <c r="BE656" s="198">
        <f>IF(N656="základní",J656,0)</f>
        <v>0</v>
      </c>
      <c r="BF656" s="198">
        <f>IF(N656="snížená",J656,0)</f>
        <v>0</v>
      </c>
      <c r="BG656" s="198">
        <f>IF(N656="zákl. přenesená",J656,0)</f>
        <v>0</v>
      </c>
      <c r="BH656" s="198">
        <f>IF(N656="sníž. přenesená",J656,0)</f>
        <v>0</v>
      </c>
      <c r="BI656" s="198">
        <f>IF(N656="nulová",J656,0)</f>
        <v>0</v>
      </c>
      <c r="BJ656" s="17" t="s">
        <v>81</v>
      </c>
      <c r="BK656" s="198">
        <f>ROUND(I656*H656,2)</f>
        <v>0</v>
      </c>
      <c r="BL656" s="17" t="s">
        <v>195</v>
      </c>
      <c r="BM656" s="197" t="s">
        <v>919</v>
      </c>
    </row>
    <row r="657" spans="1:65" s="2" customFormat="1" ht="11.25">
      <c r="A657" s="34"/>
      <c r="B657" s="35"/>
      <c r="C657" s="36"/>
      <c r="D657" s="199" t="s">
        <v>151</v>
      </c>
      <c r="E657" s="36"/>
      <c r="F657" s="200" t="s">
        <v>920</v>
      </c>
      <c r="G657" s="36"/>
      <c r="H657" s="36"/>
      <c r="I657" s="201"/>
      <c r="J657" s="36"/>
      <c r="K657" s="36"/>
      <c r="L657" s="39"/>
      <c r="M657" s="202"/>
      <c r="N657" s="203"/>
      <c r="O657" s="71"/>
      <c r="P657" s="71"/>
      <c r="Q657" s="71"/>
      <c r="R657" s="71"/>
      <c r="S657" s="71"/>
      <c r="T657" s="72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7" t="s">
        <v>151</v>
      </c>
      <c r="AU657" s="17" t="s">
        <v>83</v>
      </c>
    </row>
    <row r="658" spans="1:65" s="13" customFormat="1" ht="11.25">
      <c r="B658" s="204"/>
      <c r="C658" s="205"/>
      <c r="D658" s="206" t="s">
        <v>153</v>
      </c>
      <c r="E658" s="207" t="s">
        <v>1</v>
      </c>
      <c r="F658" s="208" t="s">
        <v>477</v>
      </c>
      <c r="G658" s="205"/>
      <c r="H658" s="209">
        <v>1</v>
      </c>
      <c r="I658" s="210"/>
      <c r="J658" s="205"/>
      <c r="K658" s="205"/>
      <c r="L658" s="211"/>
      <c r="M658" s="212"/>
      <c r="N658" s="213"/>
      <c r="O658" s="213"/>
      <c r="P658" s="213"/>
      <c r="Q658" s="213"/>
      <c r="R658" s="213"/>
      <c r="S658" s="213"/>
      <c r="T658" s="214"/>
      <c r="AT658" s="215" t="s">
        <v>153</v>
      </c>
      <c r="AU658" s="215" t="s">
        <v>83</v>
      </c>
      <c r="AV658" s="13" t="s">
        <v>83</v>
      </c>
      <c r="AW658" s="13" t="s">
        <v>30</v>
      </c>
      <c r="AX658" s="13" t="s">
        <v>73</v>
      </c>
      <c r="AY658" s="215" t="s">
        <v>143</v>
      </c>
    </row>
    <row r="659" spans="1:65" s="14" customFormat="1" ht="11.25">
      <c r="B659" s="216"/>
      <c r="C659" s="217"/>
      <c r="D659" s="206" t="s">
        <v>153</v>
      </c>
      <c r="E659" s="218" t="s">
        <v>1</v>
      </c>
      <c r="F659" s="219" t="s">
        <v>155</v>
      </c>
      <c r="G659" s="217"/>
      <c r="H659" s="220">
        <v>1</v>
      </c>
      <c r="I659" s="221"/>
      <c r="J659" s="217"/>
      <c r="K659" s="217"/>
      <c r="L659" s="222"/>
      <c r="M659" s="223"/>
      <c r="N659" s="224"/>
      <c r="O659" s="224"/>
      <c r="P659" s="224"/>
      <c r="Q659" s="224"/>
      <c r="R659" s="224"/>
      <c r="S659" s="224"/>
      <c r="T659" s="225"/>
      <c r="AT659" s="226" t="s">
        <v>153</v>
      </c>
      <c r="AU659" s="226" t="s">
        <v>83</v>
      </c>
      <c r="AV659" s="14" t="s">
        <v>150</v>
      </c>
      <c r="AW659" s="14" t="s">
        <v>30</v>
      </c>
      <c r="AX659" s="14" t="s">
        <v>81</v>
      </c>
      <c r="AY659" s="226" t="s">
        <v>143</v>
      </c>
    </row>
    <row r="660" spans="1:65" s="2" customFormat="1" ht="24.2" customHeight="1">
      <c r="A660" s="34"/>
      <c r="B660" s="35"/>
      <c r="C660" s="227" t="s">
        <v>921</v>
      </c>
      <c r="D660" s="227" t="s">
        <v>219</v>
      </c>
      <c r="E660" s="228" t="s">
        <v>922</v>
      </c>
      <c r="F660" s="229" t="s">
        <v>923</v>
      </c>
      <c r="G660" s="230" t="s">
        <v>215</v>
      </c>
      <c r="H660" s="231">
        <v>1</v>
      </c>
      <c r="I660" s="232"/>
      <c r="J660" s="233">
        <f>ROUND(I660*H660,2)</f>
        <v>0</v>
      </c>
      <c r="K660" s="229" t="s">
        <v>149</v>
      </c>
      <c r="L660" s="234"/>
      <c r="M660" s="235" t="s">
        <v>1</v>
      </c>
      <c r="N660" s="236" t="s">
        <v>38</v>
      </c>
      <c r="O660" s="71"/>
      <c r="P660" s="195">
        <f>O660*H660</f>
        <v>0</v>
      </c>
      <c r="Q660" s="195">
        <v>0</v>
      </c>
      <c r="R660" s="195">
        <f>Q660*H660</f>
        <v>0</v>
      </c>
      <c r="S660" s="195">
        <v>0</v>
      </c>
      <c r="T660" s="196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7" t="s">
        <v>239</v>
      </c>
      <c r="AT660" s="197" t="s">
        <v>219</v>
      </c>
      <c r="AU660" s="197" t="s">
        <v>83</v>
      </c>
      <c r="AY660" s="17" t="s">
        <v>143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7" t="s">
        <v>81</v>
      </c>
      <c r="BK660" s="198">
        <f>ROUND(I660*H660,2)</f>
        <v>0</v>
      </c>
      <c r="BL660" s="17" t="s">
        <v>195</v>
      </c>
      <c r="BM660" s="197" t="s">
        <v>924</v>
      </c>
    </row>
    <row r="661" spans="1:65" s="2" customFormat="1" ht="24.2" customHeight="1">
      <c r="A661" s="34"/>
      <c r="B661" s="35"/>
      <c r="C661" s="186" t="s">
        <v>545</v>
      </c>
      <c r="D661" s="186" t="s">
        <v>145</v>
      </c>
      <c r="E661" s="187" t="s">
        <v>925</v>
      </c>
      <c r="F661" s="188" t="s">
        <v>926</v>
      </c>
      <c r="G661" s="189" t="s">
        <v>215</v>
      </c>
      <c r="H661" s="190">
        <v>1</v>
      </c>
      <c r="I661" s="191"/>
      <c r="J661" s="192">
        <f>ROUND(I661*H661,2)</f>
        <v>0</v>
      </c>
      <c r="K661" s="188" t="s">
        <v>149</v>
      </c>
      <c r="L661" s="39"/>
      <c r="M661" s="193" t="s">
        <v>1</v>
      </c>
      <c r="N661" s="194" t="s">
        <v>38</v>
      </c>
      <c r="O661" s="71"/>
      <c r="P661" s="195">
        <f>O661*H661</f>
        <v>0</v>
      </c>
      <c r="Q661" s="195">
        <v>9.2000000000000003E-4</v>
      </c>
      <c r="R661" s="195">
        <f>Q661*H661</f>
        <v>9.2000000000000003E-4</v>
      </c>
      <c r="S661" s="195">
        <v>0</v>
      </c>
      <c r="T661" s="196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7" t="s">
        <v>195</v>
      </c>
      <c r="AT661" s="197" t="s">
        <v>145</v>
      </c>
      <c r="AU661" s="197" t="s">
        <v>83</v>
      </c>
      <c r="AY661" s="17" t="s">
        <v>143</v>
      </c>
      <c r="BE661" s="198">
        <f>IF(N661="základní",J661,0)</f>
        <v>0</v>
      </c>
      <c r="BF661" s="198">
        <f>IF(N661="snížená",J661,0)</f>
        <v>0</v>
      </c>
      <c r="BG661" s="198">
        <f>IF(N661="zákl. přenesená",J661,0)</f>
        <v>0</v>
      </c>
      <c r="BH661" s="198">
        <f>IF(N661="sníž. přenesená",J661,0)</f>
        <v>0</v>
      </c>
      <c r="BI661" s="198">
        <f>IF(N661="nulová",J661,0)</f>
        <v>0</v>
      </c>
      <c r="BJ661" s="17" t="s">
        <v>81</v>
      </c>
      <c r="BK661" s="198">
        <f>ROUND(I661*H661,2)</f>
        <v>0</v>
      </c>
      <c r="BL661" s="17" t="s">
        <v>195</v>
      </c>
      <c r="BM661" s="197" t="s">
        <v>927</v>
      </c>
    </row>
    <row r="662" spans="1:65" s="2" customFormat="1" ht="11.25">
      <c r="A662" s="34"/>
      <c r="B662" s="35"/>
      <c r="C662" s="36"/>
      <c r="D662" s="199" t="s">
        <v>151</v>
      </c>
      <c r="E662" s="36"/>
      <c r="F662" s="200" t="s">
        <v>928</v>
      </c>
      <c r="G662" s="36"/>
      <c r="H662" s="36"/>
      <c r="I662" s="201"/>
      <c r="J662" s="36"/>
      <c r="K662" s="36"/>
      <c r="L662" s="39"/>
      <c r="M662" s="202"/>
      <c r="N662" s="203"/>
      <c r="O662" s="71"/>
      <c r="P662" s="71"/>
      <c r="Q662" s="71"/>
      <c r="R662" s="71"/>
      <c r="S662" s="71"/>
      <c r="T662" s="72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7" t="s">
        <v>151</v>
      </c>
      <c r="AU662" s="17" t="s">
        <v>83</v>
      </c>
    </row>
    <row r="663" spans="1:65" s="2" customFormat="1" ht="24.2" customHeight="1">
      <c r="A663" s="34"/>
      <c r="B663" s="35"/>
      <c r="C663" s="227" t="s">
        <v>929</v>
      </c>
      <c r="D663" s="227" t="s">
        <v>219</v>
      </c>
      <c r="E663" s="228" t="s">
        <v>930</v>
      </c>
      <c r="F663" s="229" t="s">
        <v>931</v>
      </c>
      <c r="G663" s="230" t="s">
        <v>180</v>
      </c>
      <c r="H663" s="231">
        <v>2.2999999999999998</v>
      </c>
      <c r="I663" s="232"/>
      <c r="J663" s="233">
        <f>ROUND(I663*H663,2)</f>
        <v>0</v>
      </c>
      <c r="K663" s="229" t="s">
        <v>149</v>
      </c>
      <c r="L663" s="234"/>
      <c r="M663" s="235" t="s">
        <v>1</v>
      </c>
      <c r="N663" s="236" t="s">
        <v>38</v>
      </c>
      <c r="O663" s="71"/>
      <c r="P663" s="195">
        <f>O663*H663</f>
        <v>0</v>
      </c>
      <c r="Q663" s="195">
        <v>2.5440000000000001E-2</v>
      </c>
      <c r="R663" s="195">
        <f>Q663*H663</f>
        <v>5.8511999999999995E-2</v>
      </c>
      <c r="S663" s="195">
        <v>0</v>
      </c>
      <c r="T663" s="196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7" t="s">
        <v>239</v>
      </c>
      <c r="AT663" s="197" t="s">
        <v>219</v>
      </c>
      <c r="AU663" s="197" t="s">
        <v>83</v>
      </c>
      <c r="AY663" s="17" t="s">
        <v>143</v>
      </c>
      <c r="BE663" s="198">
        <f>IF(N663="základní",J663,0)</f>
        <v>0</v>
      </c>
      <c r="BF663" s="198">
        <f>IF(N663="snížená",J663,0)</f>
        <v>0</v>
      </c>
      <c r="BG663" s="198">
        <f>IF(N663="zákl. přenesená",J663,0)</f>
        <v>0</v>
      </c>
      <c r="BH663" s="198">
        <f>IF(N663="sníž. přenesená",J663,0)</f>
        <v>0</v>
      </c>
      <c r="BI663" s="198">
        <f>IF(N663="nulová",J663,0)</f>
        <v>0</v>
      </c>
      <c r="BJ663" s="17" t="s">
        <v>81</v>
      </c>
      <c r="BK663" s="198">
        <f>ROUND(I663*H663,2)</f>
        <v>0</v>
      </c>
      <c r="BL663" s="17" t="s">
        <v>195</v>
      </c>
      <c r="BM663" s="197" t="s">
        <v>932</v>
      </c>
    </row>
    <row r="664" spans="1:65" s="13" customFormat="1" ht="11.25">
      <c r="B664" s="204"/>
      <c r="C664" s="205"/>
      <c r="D664" s="206" t="s">
        <v>153</v>
      </c>
      <c r="E664" s="207" t="s">
        <v>1</v>
      </c>
      <c r="F664" s="208" t="s">
        <v>933</v>
      </c>
      <c r="G664" s="205"/>
      <c r="H664" s="209">
        <v>2.2999999999999998</v>
      </c>
      <c r="I664" s="210"/>
      <c r="J664" s="205"/>
      <c r="K664" s="205"/>
      <c r="L664" s="211"/>
      <c r="M664" s="212"/>
      <c r="N664" s="213"/>
      <c r="O664" s="213"/>
      <c r="P664" s="213"/>
      <c r="Q664" s="213"/>
      <c r="R664" s="213"/>
      <c r="S664" s="213"/>
      <c r="T664" s="214"/>
      <c r="AT664" s="215" t="s">
        <v>153</v>
      </c>
      <c r="AU664" s="215" t="s">
        <v>83</v>
      </c>
      <c r="AV664" s="13" t="s">
        <v>83</v>
      </c>
      <c r="AW664" s="13" t="s">
        <v>30</v>
      </c>
      <c r="AX664" s="13" t="s">
        <v>81</v>
      </c>
      <c r="AY664" s="215" t="s">
        <v>143</v>
      </c>
    </row>
    <row r="665" spans="1:65" s="2" customFormat="1" ht="24.2" customHeight="1">
      <c r="A665" s="34"/>
      <c r="B665" s="35"/>
      <c r="C665" s="186" t="s">
        <v>552</v>
      </c>
      <c r="D665" s="186" t="s">
        <v>145</v>
      </c>
      <c r="E665" s="187" t="s">
        <v>934</v>
      </c>
      <c r="F665" s="188" t="s">
        <v>935</v>
      </c>
      <c r="G665" s="189" t="s">
        <v>215</v>
      </c>
      <c r="H665" s="190">
        <v>1</v>
      </c>
      <c r="I665" s="191"/>
      <c r="J665" s="192">
        <f>ROUND(I665*H665,2)</f>
        <v>0</v>
      </c>
      <c r="K665" s="188" t="s">
        <v>149</v>
      </c>
      <c r="L665" s="39"/>
      <c r="M665" s="193" t="s">
        <v>1</v>
      </c>
      <c r="N665" s="194" t="s">
        <v>38</v>
      </c>
      <c r="O665" s="71"/>
      <c r="P665" s="195">
        <f>O665*H665</f>
        <v>0</v>
      </c>
      <c r="Q665" s="195">
        <v>0</v>
      </c>
      <c r="R665" s="195">
        <f>Q665*H665</f>
        <v>0</v>
      </c>
      <c r="S665" s="195">
        <v>0</v>
      </c>
      <c r="T665" s="196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7" t="s">
        <v>195</v>
      </c>
      <c r="AT665" s="197" t="s">
        <v>145</v>
      </c>
      <c r="AU665" s="197" t="s">
        <v>83</v>
      </c>
      <c r="AY665" s="17" t="s">
        <v>143</v>
      </c>
      <c r="BE665" s="198">
        <f>IF(N665="základní",J665,0)</f>
        <v>0</v>
      </c>
      <c r="BF665" s="198">
        <f>IF(N665="snížená",J665,0)</f>
        <v>0</v>
      </c>
      <c r="BG665" s="198">
        <f>IF(N665="zákl. přenesená",J665,0)</f>
        <v>0</v>
      </c>
      <c r="BH665" s="198">
        <f>IF(N665="sníž. přenesená",J665,0)</f>
        <v>0</v>
      </c>
      <c r="BI665" s="198">
        <f>IF(N665="nulová",J665,0)</f>
        <v>0</v>
      </c>
      <c r="BJ665" s="17" t="s">
        <v>81</v>
      </c>
      <c r="BK665" s="198">
        <f>ROUND(I665*H665,2)</f>
        <v>0</v>
      </c>
      <c r="BL665" s="17" t="s">
        <v>195</v>
      </c>
      <c r="BM665" s="197" t="s">
        <v>936</v>
      </c>
    </row>
    <row r="666" spans="1:65" s="2" customFormat="1" ht="11.25">
      <c r="A666" s="34"/>
      <c r="B666" s="35"/>
      <c r="C666" s="36"/>
      <c r="D666" s="199" t="s">
        <v>151</v>
      </c>
      <c r="E666" s="36"/>
      <c r="F666" s="200" t="s">
        <v>937</v>
      </c>
      <c r="G666" s="36"/>
      <c r="H666" s="36"/>
      <c r="I666" s="201"/>
      <c r="J666" s="36"/>
      <c r="K666" s="36"/>
      <c r="L666" s="39"/>
      <c r="M666" s="202"/>
      <c r="N666" s="203"/>
      <c r="O666" s="71"/>
      <c r="P666" s="71"/>
      <c r="Q666" s="71"/>
      <c r="R666" s="71"/>
      <c r="S666" s="71"/>
      <c r="T666" s="72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7" t="s">
        <v>151</v>
      </c>
      <c r="AU666" s="17" t="s">
        <v>83</v>
      </c>
    </row>
    <row r="667" spans="1:65" s="13" customFormat="1" ht="11.25">
      <c r="B667" s="204"/>
      <c r="C667" s="205"/>
      <c r="D667" s="206" t="s">
        <v>153</v>
      </c>
      <c r="E667" s="207" t="s">
        <v>1</v>
      </c>
      <c r="F667" s="208" t="s">
        <v>486</v>
      </c>
      <c r="G667" s="205"/>
      <c r="H667" s="209">
        <v>1</v>
      </c>
      <c r="I667" s="210"/>
      <c r="J667" s="205"/>
      <c r="K667" s="205"/>
      <c r="L667" s="211"/>
      <c r="M667" s="212"/>
      <c r="N667" s="213"/>
      <c r="O667" s="213"/>
      <c r="P667" s="213"/>
      <c r="Q667" s="213"/>
      <c r="R667" s="213"/>
      <c r="S667" s="213"/>
      <c r="T667" s="214"/>
      <c r="AT667" s="215" t="s">
        <v>153</v>
      </c>
      <c r="AU667" s="215" t="s">
        <v>83</v>
      </c>
      <c r="AV667" s="13" t="s">
        <v>83</v>
      </c>
      <c r="AW667" s="13" t="s">
        <v>30</v>
      </c>
      <c r="AX667" s="13" t="s">
        <v>81</v>
      </c>
      <c r="AY667" s="215" t="s">
        <v>143</v>
      </c>
    </row>
    <row r="668" spans="1:65" s="2" customFormat="1" ht="16.5" customHeight="1">
      <c r="A668" s="34"/>
      <c r="B668" s="35"/>
      <c r="C668" s="227" t="s">
        <v>938</v>
      </c>
      <c r="D668" s="227" t="s">
        <v>219</v>
      </c>
      <c r="E668" s="228" t="s">
        <v>939</v>
      </c>
      <c r="F668" s="229" t="s">
        <v>940</v>
      </c>
      <c r="G668" s="230" t="s">
        <v>215</v>
      </c>
      <c r="H668" s="231">
        <v>1</v>
      </c>
      <c r="I668" s="232"/>
      <c r="J668" s="233">
        <f>ROUND(I668*H668,2)</f>
        <v>0</v>
      </c>
      <c r="K668" s="229" t="s">
        <v>149</v>
      </c>
      <c r="L668" s="234"/>
      <c r="M668" s="235" t="s">
        <v>1</v>
      </c>
      <c r="N668" s="236" t="s">
        <v>38</v>
      </c>
      <c r="O668" s="71"/>
      <c r="P668" s="195">
        <f>O668*H668</f>
        <v>0</v>
      </c>
      <c r="Q668" s="195">
        <v>0</v>
      </c>
      <c r="R668" s="195">
        <f>Q668*H668</f>
        <v>0</v>
      </c>
      <c r="S668" s="195">
        <v>0</v>
      </c>
      <c r="T668" s="19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7" t="s">
        <v>239</v>
      </c>
      <c r="AT668" s="197" t="s">
        <v>219</v>
      </c>
      <c r="AU668" s="197" t="s">
        <v>83</v>
      </c>
      <c r="AY668" s="17" t="s">
        <v>143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7" t="s">
        <v>81</v>
      </c>
      <c r="BK668" s="198">
        <f>ROUND(I668*H668,2)</f>
        <v>0</v>
      </c>
      <c r="BL668" s="17" t="s">
        <v>195</v>
      </c>
      <c r="BM668" s="197" t="s">
        <v>941</v>
      </c>
    </row>
    <row r="669" spans="1:65" s="2" customFormat="1" ht="16.5" customHeight="1">
      <c r="A669" s="34"/>
      <c r="B669" s="35"/>
      <c r="C669" s="186" t="s">
        <v>559</v>
      </c>
      <c r="D669" s="186" t="s">
        <v>145</v>
      </c>
      <c r="E669" s="187" t="s">
        <v>942</v>
      </c>
      <c r="F669" s="188" t="s">
        <v>943</v>
      </c>
      <c r="G669" s="189" t="s">
        <v>215</v>
      </c>
      <c r="H669" s="190">
        <v>1</v>
      </c>
      <c r="I669" s="191"/>
      <c r="J669" s="192">
        <f>ROUND(I669*H669,2)</f>
        <v>0</v>
      </c>
      <c r="K669" s="188" t="s">
        <v>149</v>
      </c>
      <c r="L669" s="39"/>
      <c r="M669" s="193" t="s">
        <v>1</v>
      </c>
      <c r="N669" s="194" t="s">
        <v>38</v>
      </c>
      <c r="O669" s="71"/>
      <c r="P669" s="195">
        <f>O669*H669</f>
        <v>0</v>
      </c>
      <c r="Q669" s="195">
        <v>0</v>
      </c>
      <c r="R669" s="195">
        <f>Q669*H669</f>
        <v>0</v>
      </c>
      <c r="S669" s="195">
        <v>0</v>
      </c>
      <c r="T669" s="196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7" t="s">
        <v>195</v>
      </c>
      <c r="AT669" s="197" t="s">
        <v>145</v>
      </c>
      <c r="AU669" s="197" t="s">
        <v>83</v>
      </c>
      <c r="AY669" s="17" t="s">
        <v>143</v>
      </c>
      <c r="BE669" s="198">
        <f>IF(N669="základní",J669,0)</f>
        <v>0</v>
      </c>
      <c r="BF669" s="198">
        <f>IF(N669="snížená",J669,0)</f>
        <v>0</v>
      </c>
      <c r="BG669" s="198">
        <f>IF(N669="zákl. přenesená",J669,0)</f>
        <v>0</v>
      </c>
      <c r="BH669" s="198">
        <f>IF(N669="sníž. přenesená",J669,0)</f>
        <v>0</v>
      </c>
      <c r="BI669" s="198">
        <f>IF(N669="nulová",J669,0)</f>
        <v>0</v>
      </c>
      <c r="BJ669" s="17" t="s">
        <v>81</v>
      </c>
      <c r="BK669" s="198">
        <f>ROUND(I669*H669,2)</f>
        <v>0</v>
      </c>
      <c r="BL669" s="17" t="s">
        <v>195</v>
      </c>
      <c r="BM669" s="197" t="s">
        <v>944</v>
      </c>
    </row>
    <row r="670" spans="1:65" s="2" customFormat="1" ht="11.25">
      <c r="A670" s="34"/>
      <c r="B670" s="35"/>
      <c r="C670" s="36"/>
      <c r="D670" s="199" t="s">
        <v>151</v>
      </c>
      <c r="E670" s="36"/>
      <c r="F670" s="200" t="s">
        <v>945</v>
      </c>
      <c r="G670" s="36"/>
      <c r="H670" s="36"/>
      <c r="I670" s="201"/>
      <c r="J670" s="36"/>
      <c r="K670" s="36"/>
      <c r="L670" s="39"/>
      <c r="M670" s="202"/>
      <c r="N670" s="203"/>
      <c r="O670" s="71"/>
      <c r="P670" s="71"/>
      <c r="Q670" s="71"/>
      <c r="R670" s="71"/>
      <c r="S670" s="71"/>
      <c r="T670" s="72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7" t="s">
        <v>151</v>
      </c>
      <c r="AU670" s="17" t="s">
        <v>83</v>
      </c>
    </row>
    <row r="671" spans="1:65" s="13" customFormat="1" ht="11.25">
      <c r="B671" s="204"/>
      <c r="C671" s="205"/>
      <c r="D671" s="206" t="s">
        <v>153</v>
      </c>
      <c r="E671" s="207" t="s">
        <v>1</v>
      </c>
      <c r="F671" s="208" t="s">
        <v>486</v>
      </c>
      <c r="G671" s="205"/>
      <c r="H671" s="209">
        <v>1</v>
      </c>
      <c r="I671" s="210"/>
      <c r="J671" s="205"/>
      <c r="K671" s="205"/>
      <c r="L671" s="211"/>
      <c r="M671" s="212"/>
      <c r="N671" s="213"/>
      <c r="O671" s="213"/>
      <c r="P671" s="213"/>
      <c r="Q671" s="213"/>
      <c r="R671" s="213"/>
      <c r="S671" s="213"/>
      <c r="T671" s="214"/>
      <c r="AT671" s="215" t="s">
        <v>153</v>
      </c>
      <c r="AU671" s="215" t="s">
        <v>83</v>
      </c>
      <c r="AV671" s="13" t="s">
        <v>83</v>
      </c>
      <c r="AW671" s="13" t="s">
        <v>30</v>
      </c>
      <c r="AX671" s="13" t="s">
        <v>81</v>
      </c>
      <c r="AY671" s="215" t="s">
        <v>143</v>
      </c>
    </row>
    <row r="672" spans="1:65" s="2" customFormat="1" ht="16.5" customHeight="1">
      <c r="A672" s="34"/>
      <c r="B672" s="35"/>
      <c r="C672" s="227" t="s">
        <v>946</v>
      </c>
      <c r="D672" s="227" t="s">
        <v>219</v>
      </c>
      <c r="E672" s="228" t="s">
        <v>947</v>
      </c>
      <c r="F672" s="229" t="s">
        <v>948</v>
      </c>
      <c r="G672" s="230" t="s">
        <v>215</v>
      </c>
      <c r="H672" s="231">
        <v>1</v>
      </c>
      <c r="I672" s="232"/>
      <c r="J672" s="233">
        <f>ROUND(I672*H672,2)</f>
        <v>0</v>
      </c>
      <c r="K672" s="229" t="s">
        <v>149</v>
      </c>
      <c r="L672" s="234"/>
      <c r="M672" s="235" t="s">
        <v>1</v>
      </c>
      <c r="N672" s="236" t="s">
        <v>38</v>
      </c>
      <c r="O672" s="71"/>
      <c r="P672" s="195">
        <f>O672*H672</f>
        <v>0</v>
      </c>
      <c r="Q672" s="195">
        <v>2.1000000000000001E-4</v>
      </c>
      <c r="R672" s="195">
        <f>Q672*H672</f>
        <v>2.1000000000000001E-4</v>
      </c>
      <c r="S672" s="195">
        <v>0</v>
      </c>
      <c r="T672" s="196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7" t="s">
        <v>239</v>
      </c>
      <c r="AT672" s="197" t="s">
        <v>219</v>
      </c>
      <c r="AU672" s="197" t="s">
        <v>83</v>
      </c>
      <c r="AY672" s="17" t="s">
        <v>143</v>
      </c>
      <c r="BE672" s="198">
        <f>IF(N672="základní",J672,0)</f>
        <v>0</v>
      </c>
      <c r="BF672" s="198">
        <f>IF(N672="snížená",J672,0)</f>
        <v>0</v>
      </c>
      <c r="BG672" s="198">
        <f>IF(N672="zákl. přenesená",J672,0)</f>
        <v>0</v>
      </c>
      <c r="BH672" s="198">
        <f>IF(N672="sníž. přenesená",J672,0)</f>
        <v>0</v>
      </c>
      <c r="BI672" s="198">
        <f>IF(N672="nulová",J672,0)</f>
        <v>0</v>
      </c>
      <c r="BJ672" s="17" t="s">
        <v>81</v>
      </c>
      <c r="BK672" s="198">
        <f>ROUND(I672*H672,2)</f>
        <v>0</v>
      </c>
      <c r="BL672" s="17" t="s">
        <v>195</v>
      </c>
      <c r="BM672" s="197" t="s">
        <v>949</v>
      </c>
    </row>
    <row r="673" spans="1:65" s="2" customFormat="1" ht="16.5" customHeight="1">
      <c r="A673" s="34"/>
      <c r="B673" s="35"/>
      <c r="C673" s="186" t="s">
        <v>565</v>
      </c>
      <c r="D673" s="186" t="s">
        <v>145</v>
      </c>
      <c r="E673" s="187" t="s">
        <v>950</v>
      </c>
      <c r="F673" s="188" t="s">
        <v>951</v>
      </c>
      <c r="G673" s="189" t="s">
        <v>215</v>
      </c>
      <c r="H673" s="190">
        <v>11</v>
      </c>
      <c r="I673" s="191"/>
      <c r="J673" s="192">
        <f>ROUND(I673*H673,2)</f>
        <v>0</v>
      </c>
      <c r="K673" s="188" t="s">
        <v>149</v>
      </c>
      <c r="L673" s="39"/>
      <c r="M673" s="193" t="s">
        <v>1</v>
      </c>
      <c r="N673" s="194" t="s">
        <v>38</v>
      </c>
      <c r="O673" s="71"/>
      <c r="P673" s="195">
        <f>O673*H673</f>
        <v>0</v>
      </c>
      <c r="Q673" s="195">
        <v>0</v>
      </c>
      <c r="R673" s="195">
        <f>Q673*H673</f>
        <v>0</v>
      </c>
      <c r="S673" s="195">
        <v>0</v>
      </c>
      <c r="T673" s="196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7" t="s">
        <v>195</v>
      </c>
      <c r="AT673" s="197" t="s">
        <v>145</v>
      </c>
      <c r="AU673" s="197" t="s">
        <v>83</v>
      </c>
      <c r="AY673" s="17" t="s">
        <v>143</v>
      </c>
      <c r="BE673" s="198">
        <f>IF(N673="základní",J673,0)</f>
        <v>0</v>
      </c>
      <c r="BF673" s="198">
        <f>IF(N673="snížená",J673,0)</f>
        <v>0</v>
      </c>
      <c r="BG673" s="198">
        <f>IF(N673="zákl. přenesená",J673,0)</f>
        <v>0</v>
      </c>
      <c r="BH673" s="198">
        <f>IF(N673="sníž. přenesená",J673,0)</f>
        <v>0</v>
      </c>
      <c r="BI673" s="198">
        <f>IF(N673="nulová",J673,0)</f>
        <v>0</v>
      </c>
      <c r="BJ673" s="17" t="s">
        <v>81</v>
      </c>
      <c r="BK673" s="198">
        <f>ROUND(I673*H673,2)</f>
        <v>0</v>
      </c>
      <c r="BL673" s="17" t="s">
        <v>195</v>
      </c>
      <c r="BM673" s="197" t="s">
        <v>952</v>
      </c>
    </row>
    <row r="674" spans="1:65" s="2" customFormat="1" ht="11.25">
      <c r="A674" s="34"/>
      <c r="B674" s="35"/>
      <c r="C674" s="36"/>
      <c r="D674" s="199" t="s">
        <v>151</v>
      </c>
      <c r="E674" s="36"/>
      <c r="F674" s="200" t="s">
        <v>953</v>
      </c>
      <c r="G674" s="36"/>
      <c r="H674" s="36"/>
      <c r="I674" s="201"/>
      <c r="J674" s="36"/>
      <c r="K674" s="36"/>
      <c r="L674" s="39"/>
      <c r="M674" s="202"/>
      <c r="N674" s="203"/>
      <c r="O674" s="71"/>
      <c r="P674" s="71"/>
      <c r="Q674" s="71"/>
      <c r="R674" s="71"/>
      <c r="S674" s="71"/>
      <c r="T674" s="72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7" t="s">
        <v>151</v>
      </c>
      <c r="AU674" s="17" t="s">
        <v>83</v>
      </c>
    </row>
    <row r="675" spans="1:65" s="13" customFormat="1" ht="11.25">
      <c r="B675" s="204"/>
      <c r="C675" s="205"/>
      <c r="D675" s="206" t="s">
        <v>153</v>
      </c>
      <c r="E675" s="207" t="s">
        <v>1</v>
      </c>
      <c r="F675" s="208" t="s">
        <v>954</v>
      </c>
      <c r="G675" s="205"/>
      <c r="H675" s="209">
        <v>11</v>
      </c>
      <c r="I675" s="210"/>
      <c r="J675" s="205"/>
      <c r="K675" s="205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153</v>
      </c>
      <c r="AU675" s="215" t="s">
        <v>83</v>
      </c>
      <c r="AV675" s="13" t="s">
        <v>83</v>
      </c>
      <c r="AW675" s="13" t="s">
        <v>30</v>
      </c>
      <c r="AX675" s="13" t="s">
        <v>81</v>
      </c>
      <c r="AY675" s="215" t="s">
        <v>143</v>
      </c>
    </row>
    <row r="676" spans="1:65" s="2" customFormat="1" ht="16.5" customHeight="1">
      <c r="A676" s="34"/>
      <c r="B676" s="35"/>
      <c r="C676" s="227" t="s">
        <v>955</v>
      </c>
      <c r="D676" s="227" t="s">
        <v>219</v>
      </c>
      <c r="E676" s="228" t="s">
        <v>956</v>
      </c>
      <c r="F676" s="229" t="s">
        <v>957</v>
      </c>
      <c r="G676" s="230" t="s">
        <v>215</v>
      </c>
      <c r="H676" s="231">
        <v>11</v>
      </c>
      <c r="I676" s="232"/>
      <c r="J676" s="233">
        <f>ROUND(I676*H676,2)</f>
        <v>0</v>
      </c>
      <c r="K676" s="229" t="s">
        <v>1</v>
      </c>
      <c r="L676" s="234"/>
      <c r="M676" s="235" t="s">
        <v>1</v>
      </c>
      <c r="N676" s="236" t="s">
        <v>38</v>
      </c>
      <c r="O676" s="71"/>
      <c r="P676" s="195">
        <f>O676*H676</f>
        <v>0</v>
      </c>
      <c r="Q676" s="195">
        <v>0</v>
      </c>
      <c r="R676" s="195">
        <f>Q676*H676</f>
        <v>0</v>
      </c>
      <c r="S676" s="195">
        <v>0</v>
      </c>
      <c r="T676" s="196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97" t="s">
        <v>239</v>
      </c>
      <c r="AT676" s="197" t="s">
        <v>219</v>
      </c>
      <c r="AU676" s="197" t="s">
        <v>83</v>
      </c>
      <c r="AY676" s="17" t="s">
        <v>143</v>
      </c>
      <c r="BE676" s="198">
        <f>IF(N676="základní",J676,0)</f>
        <v>0</v>
      </c>
      <c r="BF676" s="198">
        <f>IF(N676="snížená",J676,0)</f>
        <v>0</v>
      </c>
      <c r="BG676" s="198">
        <f>IF(N676="zákl. přenesená",J676,0)</f>
        <v>0</v>
      </c>
      <c r="BH676" s="198">
        <f>IF(N676="sníž. přenesená",J676,0)</f>
        <v>0</v>
      </c>
      <c r="BI676" s="198">
        <f>IF(N676="nulová",J676,0)</f>
        <v>0</v>
      </c>
      <c r="BJ676" s="17" t="s">
        <v>81</v>
      </c>
      <c r="BK676" s="198">
        <f>ROUND(I676*H676,2)</f>
        <v>0</v>
      </c>
      <c r="BL676" s="17" t="s">
        <v>195</v>
      </c>
      <c r="BM676" s="197" t="s">
        <v>958</v>
      </c>
    </row>
    <row r="677" spans="1:65" s="2" customFormat="1" ht="16.5" customHeight="1">
      <c r="A677" s="34"/>
      <c r="B677" s="35"/>
      <c r="C677" s="186" t="s">
        <v>572</v>
      </c>
      <c r="D677" s="186" t="s">
        <v>145</v>
      </c>
      <c r="E677" s="187" t="s">
        <v>959</v>
      </c>
      <c r="F677" s="188" t="s">
        <v>960</v>
      </c>
      <c r="G677" s="189" t="s">
        <v>215</v>
      </c>
      <c r="H677" s="190">
        <v>1</v>
      </c>
      <c r="I677" s="191"/>
      <c r="J677" s="192">
        <f>ROUND(I677*H677,2)</f>
        <v>0</v>
      </c>
      <c r="K677" s="188" t="s">
        <v>149</v>
      </c>
      <c r="L677" s="39"/>
      <c r="M677" s="193" t="s">
        <v>1</v>
      </c>
      <c r="N677" s="194" t="s">
        <v>38</v>
      </c>
      <c r="O677" s="71"/>
      <c r="P677" s="195">
        <f>O677*H677</f>
        <v>0</v>
      </c>
      <c r="Q677" s="195">
        <v>0</v>
      </c>
      <c r="R677" s="195">
        <f>Q677*H677</f>
        <v>0</v>
      </c>
      <c r="S677" s="195">
        <v>0</v>
      </c>
      <c r="T677" s="196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7" t="s">
        <v>195</v>
      </c>
      <c r="AT677" s="197" t="s">
        <v>145</v>
      </c>
      <c r="AU677" s="197" t="s">
        <v>83</v>
      </c>
      <c r="AY677" s="17" t="s">
        <v>143</v>
      </c>
      <c r="BE677" s="198">
        <f>IF(N677="základní",J677,0)</f>
        <v>0</v>
      </c>
      <c r="BF677" s="198">
        <f>IF(N677="snížená",J677,0)</f>
        <v>0</v>
      </c>
      <c r="BG677" s="198">
        <f>IF(N677="zákl. přenesená",J677,0)</f>
        <v>0</v>
      </c>
      <c r="BH677" s="198">
        <f>IF(N677="sníž. přenesená",J677,0)</f>
        <v>0</v>
      </c>
      <c r="BI677" s="198">
        <f>IF(N677="nulová",J677,0)</f>
        <v>0</v>
      </c>
      <c r="BJ677" s="17" t="s">
        <v>81</v>
      </c>
      <c r="BK677" s="198">
        <f>ROUND(I677*H677,2)</f>
        <v>0</v>
      </c>
      <c r="BL677" s="17" t="s">
        <v>195</v>
      </c>
      <c r="BM677" s="197" t="s">
        <v>961</v>
      </c>
    </row>
    <row r="678" spans="1:65" s="2" customFormat="1" ht="11.25">
      <c r="A678" s="34"/>
      <c r="B678" s="35"/>
      <c r="C678" s="36"/>
      <c r="D678" s="199" t="s">
        <v>151</v>
      </c>
      <c r="E678" s="36"/>
      <c r="F678" s="200" t="s">
        <v>962</v>
      </c>
      <c r="G678" s="36"/>
      <c r="H678" s="36"/>
      <c r="I678" s="201"/>
      <c r="J678" s="36"/>
      <c r="K678" s="36"/>
      <c r="L678" s="39"/>
      <c r="M678" s="202"/>
      <c r="N678" s="203"/>
      <c r="O678" s="71"/>
      <c r="P678" s="71"/>
      <c r="Q678" s="71"/>
      <c r="R678" s="71"/>
      <c r="S678" s="71"/>
      <c r="T678" s="72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7" t="s">
        <v>151</v>
      </c>
      <c r="AU678" s="17" t="s">
        <v>83</v>
      </c>
    </row>
    <row r="679" spans="1:65" s="13" customFormat="1" ht="11.25">
      <c r="B679" s="204"/>
      <c r="C679" s="205"/>
      <c r="D679" s="206" t="s">
        <v>153</v>
      </c>
      <c r="E679" s="207" t="s">
        <v>1</v>
      </c>
      <c r="F679" s="208" t="s">
        <v>486</v>
      </c>
      <c r="G679" s="205"/>
      <c r="H679" s="209">
        <v>1</v>
      </c>
      <c r="I679" s="210"/>
      <c r="J679" s="205"/>
      <c r="K679" s="205"/>
      <c r="L679" s="211"/>
      <c r="M679" s="212"/>
      <c r="N679" s="213"/>
      <c r="O679" s="213"/>
      <c r="P679" s="213"/>
      <c r="Q679" s="213"/>
      <c r="R679" s="213"/>
      <c r="S679" s="213"/>
      <c r="T679" s="214"/>
      <c r="AT679" s="215" t="s">
        <v>153</v>
      </c>
      <c r="AU679" s="215" t="s">
        <v>83</v>
      </c>
      <c r="AV679" s="13" t="s">
        <v>83</v>
      </c>
      <c r="AW679" s="13" t="s">
        <v>30</v>
      </c>
      <c r="AX679" s="13" t="s">
        <v>81</v>
      </c>
      <c r="AY679" s="215" t="s">
        <v>143</v>
      </c>
    </row>
    <row r="680" spans="1:65" s="2" customFormat="1" ht="16.5" customHeight="1">
      <c r="A680" s="34"/>
      <c r="B680" s="35"/>
      <c r="C680" s="227" t="s">
        <v>963</v>
      </c>
      <c r="D680" s="227" t="s">
        <v>219</v>
      </c>
      <c r="E680" s="228" t="s">
        <v>964</v>
      </c>
      <c r="F680" s="229" t="s">
        <v>965</v>
      </c>
      <c r="G680" s="230" t="s">
        <v>215</v>
      </c>
      <c r="H680" s="231">
        <v>1</v>
      </c>
      <c r="I680" s="232"/>
      <c r="J680" s="233">
        <f>ROUND(I680*H680,2)</f>
        <v>0</v>
      </c>
      <c r="K680" s="229" t="s">
        <v>1</v>
      </c>
      <c r="L680" s="234"/>
      <c r="M680" s="235" t="s">
        <v>1</v>
      </c>
      <c r="N680" s="236" t="s">
        <v>38</v>
      </c>
      <c r="O680" s="71"/>
      <c r="P680" s="195">
        <f>O680*H680</f>
        <v>0</v>
      </c>
      <c r="Q680" s="195">
        <v>1.4999999999999999E-4</v>
      </c>
      <c r="R680" s="195">
        <f>Q680*H680</f>
        <v>1.4999999999999999E-4</v>
      </c>
      <c r="S680" s="195">
        <v>0</v>
      </c>
      <c r="T680" s="196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7" t="s">
        <v>239</v>
      </c>
      <c r="AT680" s="197" t="s">
        <v>219</v>
      </c>
      <c r="AU680" s="197" t="s">
        <v>83</v>
      </c>
      <c r="AY680" s="17" t="s">
        <v>143</v>
      </c>
      <c r="BE680" s="198">
        <f>IF(N680="základní",J680,0)</f>
        <v>0</v>
      </c>
      <c r="BF680" s="198">
        <f>IF(N680="snížená",J680,0)</f>
        <v>0</v>
      </c>
      <c r="BG680" s="198">
        <f>IF(N680="zákl. přenesená",J680,0)</f>
        <v>0</v>
      </c>
      <c r="BH680" s="198">
        <f>IF(N680="sníž. přenesená",J680,0)</f>
        <v>0</v>
      </c>
      <c r="BI680" s="198">
        <f>IF(N680="nulová",J680,0)</f>
        <v>0</v>
      </c>
      <c r="BJ680" s="17" t="s">
        <v>81</v>
      </c>
      <c r="BK680" s="198">
        <f>ROUND(I680*H680,2)</f>
        <v>0</v>
      </c>
      <c r="BL680" s="17" t="s">
        <v>195</v>
      </c>
      <c r="BM680" s="197" t="s">
        <v>966</v>
      </c>
    </row>
    <row r="681" spans="1:65" s="2" customFormat="1" ht="24.2" customHeight="1">
      <c r="A681" s="34"/>
      <c r="B681" s="35"/>
      <c r="C681" s="186" t="s">
        <v>583</v>
      </c>
      <c r="D681" s="186" t="s">
        <v>145</v>
      </c>
      <c r="E681" s="187" t="s">
        <v>967</v>
      </c>
      <c r="F681" s="188" t="s">
        <v>968</v>
      </c>
      <c r="G681" s="189" t="s">
        <v>215</v>
      </c>
      <c r="H681" s="190">
        <v>11</v>
      </c>
      <c r="I681" s="191"/>
      <c r="J681" s="192">
        <f>ROUND(I681*H681,2)</f>
        <v>0</v>
      </c>
      <c r="K681" s="188" t="s">
        <v>149</v>
      </c>
      <c r="L681" s="39"/>
      <c r="M681" s="193" t="s">
        <v>1</v>
      </c>
      <c r="N681" s="194" t="s">
        <v>38</v>
      </c>
      <c r="O681" s="71"/>
      <c r="P681" s="195">
        <f>O681*H681</f>
        <v>0</v>
      </c>
      <c r="Q681" s="195">
        <v>0</v>
      </c>
      <c r="R681" s="195">
        <f>Q681*H681</f>
        <v>0</v>
      </c>
      <c r="S681" s="195">
        <v>0</v>
      </c>
      <c r="T681" s="196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97" t="s">
        <v>195</v>
      </c>
      <c r="AT681" s="197" t="s">
        <v>145</v>
      </c>
      <c r="AU681" s="197" t="s">
        <v>83</v>
      </c>
      <c r="AY681" s="17" t="s">
        <v>143</v>
      </c>
      <c r="BE681" s="198">
        <f>IF(N681="základní",J681,0)</f>
        <v>0</v>
      </c>
      <c r="BF681" s="198">
        <f>IF(N681="snížená",J681,0)</f>
        <v>0</v>
      </c>
      <c r="BG681" s="198">
        <f>IF(N681="zákl. přenesená",J681,0)</f>
        <v>0</v>
      </c>
      <c r="BH681" s="198">
        <f>IF(N681="sníž. přenesená",J681,0)</f>
        <v>0</v>
      </c>
      <c r="BI681" s="198">
        <f>IF(N681="nulová",J681,0)</f>
        <v>0</v>
      </c>
      <c r="BJ681" s="17" t="s">
        <v>81</v>
      </c>
      <c r="BK681" s="198">
        <f>ROUND(I681*H681,2)</f>
        <v>0</v>
      </c>
      <c r="BL681" s="17" t="s">
        <v>195</v>
      </c>
      <c r="BM681" s="197" t="s">
        <v>969</v>
      </c>
    </row>
    <row r="682" spans="1:65" s="2" customFormat="1" ht="11.25">
      <c r="A682" s="34"/>
      <c r="B682" s="35"/>
      <c r="C682" s="36"/>
      <c r="D682" s="199" t="s">
        <v>151</v>
      </c>
      <c r="E682" s="36"/>
      <c r="F682" s="200" t="s">
        <v>970</v>
      </c>
      <c r="G682" s="36"/>
      <c r="H682" s="36"/>
      <c r="I682" s="201"/>
      <c r="J682" s="36"/>
      <c r="K682" s="36"/>
      <c r="L682" s="39"/>
      <c r="M682" s="202"/>
      <c r="N682" s="203"/>
      <c r="O682" s="71"/>
      <c r="P682" s="71"/>
      <c r="Q682" s="71"/>
      <c r="R682" s="71"/>
      <c r="S682" s="71"/>
      <c r="T682" s="72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7" t="s">
        <v>151</v>
      </c>
      <c r="AU682" s="17" t="s">
        <v>83</v>
      </c>
    </row>
    <row r="683" spans="1:65" s="13" customFormat="1" ht="11.25">
      <c r="B683" s="204"/>
      <c r="C683" s="205"/>
      <c r="D683" s="206" t="s">
        <v>153</v>
      </c>
      <c r="E683" s="207" t="s">
        <v>1</v>
      </c>
      <c r="F683" s="208" t="s">
        <v>971</v>
      </c>
      <c r="G683" s="205"/>
      <c r="H683" s="209">
        <v>11</v>
      </c>
      <c r="I683" s="210"/>
      <c r="J683" s="205"/>
      <c r="K683" s="205"/>
      <c r="L683" s="211"/>
      <c r="M683" s="212"/>
      <c r="N683" s="213"/>
      <c r="O683" s="213"/>
      <c r="P683" s="213"/>
      <c r="Q683" s="213"/>
      <c r="R683" s="213"/>
      <c r="S683" s="213"/>
      <c r="T683" s="214"/>
      <c r="AT683" s="215" t="s">
        <v>153</v>
      </c>
      <c r="AU683" s="215" t="s">
        <v>83</v>
      </c>
      <c r="AV683" s="13" t="s">
        <v>83</v>
      </c>
      <c r="AW683" s="13" t="s">
        <v>30</v>
      </c>
      <c r="AX683" s="13" t="s">
        <v>73</v>
      </c>
      <c r="AY683" s="215" t="s">
        <v>143</v>
      </c>
    </row>
    <row r="684" spans="1:65" s="14" customFormat="1" ht="11.25">
      <c r="B684" s="216"/>
      <c r="C684" s="217"/>
      <c r="D684" s="206" t="s">
        <v>153</v>
      </c>
      <c r="E684" s="218" t="s">
        <v>1</v>
      </c>
      <c r="F684" s="219" t="s">
        <v>155</v>
      </c>
      <c r="G684" s="217"/>
      <c r="H684" s="220">
        <v>11</v>
      </c>
      <c r="I684" s="221"/>
      <c r="J684" s="217"/>
      <c r="K684" s="217"/>
      <c r="L684" s="222"/>
      <c r="M684" s="223"/>
      <c r="N684" s="224"/>
      <c r="O684" s="224"/>
      <c r="P684" s="224"/>
      <c r="Q684" s="224"/>
      <c r="R684" s="224"/>
      <c r="S684" s="224"/>
      <c r="T684" s="225"/>
      <c r="AT684" s="226" t="s">
        <v>153</v>
      </c>
      <c r="AU684" s="226" t="s">
        <v>83</v>
      </c>
      <c r="AV684" s="14" t="s">
        <v>150</v>
      </c>
      <c r="AW684" s="14" t="s">
        <v>30</v>
      </c>
      <c r="AX684" s="14" t="s">
        <v>81</v>
      </c>
      <c r="AY684" s="226" t="s">
        <v>143</v>
      </c>
    </row>
    <row r="685" spans="1:65" s="2" customFormat="1" ht="24.2" customHeight="1">
      <c r="A685" s="34"/>
      <c r="B685" s="35"/>
      <c r="C685" s="186" t="s">
        <v>972</v>
      </c>
      <c r="D685" s="186" t="s">
        <v>145</v>
      </c>
      <c r="E685" s="187" t="s">
        <v>973</v>
      </c>
      <c r="F685" s="188" t="s">
        <v>974</v>
      </c>
      <c r="G685" s="189" t="s">
        <v>215</v>
      </c>
      <c r="H685" s="190">
        <v>5</v>
      </c>
      <c r="I685" s="191"/>
      <c r="J685" s="192">
        <f>ROUND(I685*H685,2)</f>
        <v>0</v>
      </c>
      <c r="K685" s="188" t="s">
        <v>149</v>
      </c>
      <c r="L685" s="39"/>
      <c r="M685" s="193" t="s">
        <v>1</v>
      </c>
      <c r="N685" s="194" t="s">
        <v>38</v>
      </c>
      <c r="O685" s="71"/>
      <c r="P685" s="195">
        <f>O685*H685</f>
        <v>0</v>
      </c>
      <c r="Q685" s="195">
        <v>0</v>
      </c>
      <c r="R685" s="195">
        <f>Q685*H685</f>
        <v>0</v>
      </c>
      <c r="S685" s="195">
        <v>0</v>
      </c>
      <c r="T685" s="196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7" t="s">
        <v>195</v>
      </c>
      <c r="AT685" s="197" t="s">
        <v>145</v>
      </c>
      <c r="AU685" s="197" t="s">
        <v>83</v>
      </c>
      <c r="AY685" s="17" t="s">
        <v>143</v>
      </c>
      <c r="BE685" s="198">
        <f>IF(N685="základní",J685,0)</f>
        <v>0</v>
      </c>
      <c r="BF685" s="198">
        <f>IF(N685="snížená",J685,0)</f>
        <v>0</v>
      </c>
      <c r="BG685" s="198">
        <f>IF(N685="zákl. přenesená",J685,0)</f>
        <v>0</v>
      </c>
      <c r="BH685" s="198">
        <f>IF(N685="sníž. přenesená",J685,0)</f>
        <v>0</v>
      </c>
      <c r="BI685" s="198">
        <f>IF(N685="nulová",J685,0)</f>
        <v>0</v>
      </c>
      <c r="BJ685" s="17" t="s">
        <v>81</v>
      </c>
      <c r="BK685" s="198">
        <f>ROUND(I685*H685,2)</f>
        <v>0</v>
      </c>
      <c r="BL685" s="17" t="s">
        <v>195</v>
      </c>
      <c r="BM685" s="197" t="s">
        <v>975</v>
      </c>
    </row>
    <row r="686" spans="1:65" s="2" customFormat="1" ht="11.25">
      <c r="A686" s="34"/>
      <c r="B686" s="35"/>
      <c r="C686" s="36"/>
      <c r="D686" s="199" t="s">
        <v>151</v>
      </c>
      <c r="E686" s="36"/>
      <c r="F686" s="200" t="s">
        <v>976</v>
      </c>
      <c r="G686" s="36"/>
      <c r="H686" s="36"/>
      <c r="I686" s="201"/>
      <c r="J686" s="36"/>
      <c r="K686" s="36"/>
      <c r="L686" s="39"/>
      <c r="M686" s="202"/>
      <c r="N686" s="203"/>
      <c r="O686" s="71"/>
      <c r="P686" s="71"/>
      <c r="Q686" s="71"/>
      <c r="R686" s="71"/>
      <c r="S686" s="71"/>
      <c r="T686" s="72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151</v>
      </c>
      <c r="AU686" s="17" t="s">
        <v>83</v>
      </c>
    </row>
    <row r="687" spans="1:65" s="13" customFormat="1" ht="11.25">
      <c r="B687" s="204"/>
      <c r="C687" s="205"/>
      <c r="D687" s="206" t="s">
        <v>153</v>
      </c>
      <c r="E687" s="207" t="s">
        <v>1</v>
      </c>
      <c r="F687" s="208" t="s">
        <v>977</v>
      </c>
      <c r="G687" s="205"/>
      <c r="H687" s="209">
        <v>5</v>
      </c>
      <c r="I687" s="210"/>
      <c r="J687" s="205"/>
      <c r="K687" s="205"/>
      <c r="L687" s="211"/>
      <c r="M687" s="212"/>
      <c r="N687" s="213"/>
      <c r="O687" s="213"/>
      <c r="P687" s="213"/>
      <c r="Q687" s="213"/>
      <c r="R687" s="213"/>
      <c r="S687" s="213"/>
      <c r="T687" s="214"/>
      <c r="AT687" s="215" t="s">
        <v>153</v>
      </c>
      <c r="AU687" s="215" t="s">
        <v>83</v>
      </c>
      <c r="AV687" s="13" t="s">
        <v>83</v>
      </c>
      <c r="AW687" s="13" t="s">
        <v>30</v>
      </c>
      <c r="AX687" s="13" t="s">
        <v>73</v>
      </c>
      <c r="AY687" s="215" t="s">
        <v>143</v>
      </c>
    </row>
    <row r="688" spans="1:65" s="14" customFormat="1" ht="11.25">
      <c r="B688" s="216"/>
      <c r="C688" s="217"/>
      <c r="D688" s="206" t="s">
        <v>153</v>
      </c>
      <c r="E688" s="218" t="s">
        <v>1</v>
      </c>
      <c r="F688" s="219" t="s">
        <v>155</v>
      </c>
      <c r="G688" s="217"/>
      <c r="H688" s="220">
        <v>5</v>
      </c>
      <c r="I688" s="221"/>
      <c r="J688" s="217"/>
      <c r="K688" s="217"/>
      <c r="L688" s="222"/>
      <c r="M688" s="223"/>
      <c r="N688" s="224"/>
      <c r="O688" s="224"/>
      <c r="P688" s="224"/>
      <c r="Q688" s="224"/>
      <c r="R688" s="224"/>
      <c r="S688" s="224"/>
      <c r="T688" s="225"/>
      <c r="AT688" s="226" t="s">
        <v>153</v>
      </c>
      <c r="AU688" s="226" t="s">
        <v>83</v>
      </c>
      <c r="AV688" s="14" t="s">
        <v>150</v>
      </c>
      <c r="AW688" s="14" t="s">
        <v>30</v>
      </c>
      <c r="AX688" s="14" t="s">
        <v>81</v>
      </c>
      <c r="AY688" s="226" t="s">
        <v>143</v>
      </c>
    </row>
    <row r="689" spans="1:65" s="2" customFormat="1" ht="24.2" customHeight="1">
      <c r="A689" s="34"/>
      <c r="B689" s="35"/>
      <c r="C689" s="186" t="s">
        <v>591</v>
      </c>
      <c r="D689" s="186" t="s">
        <v>145</v>
      </c>
      <c r="E689" s="187" t="s">
        <v>978</v>
      </c>
      <c r="F689" s="188" t="s">
        <v>979</v>
      </c>
      <c r="G689" s="189" t="s">
        <v>215</v>
      </c>
      <c r="H689" s="190">
        <v>1</v>
      </c>
      <c r="I689" s="191"/>
      <c r="J689" s="192">
        <f>ROUND(I689*H689,2)</f>
        <v>0</v>
      </c>
      <c r="K689" s="188" t="s">
        <v>149</v>
      </c>
      <c r="L689" s="39"/>
      <c r="M689" s="193" t="s">
        <v>1</v>
      </c>
      <c r="N689" s="194" t="s">
        <v>38</v>
      </c>
      <c r="O689" s="71"/>
      <c r="P689" s="195">
        <f>O689*H689</f>
        <v>0</v>
      </c>
      <c r="Q689" s="195">
        <v>0</v>
      </c>
      <c r="R689" s="195">
        <f>Q689*H689</f>
        <v>0</v>
      </c>
      <c r="S689" s="195">
        <v>0</v>
      </c>
      <c r="T689" s="196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97" t="s">
        <v>195</v>
      </c>
      <c r="AT689" s="197" t="s">
        <v>145</v>
      </c>
      <c r="AU689" s="197" t="s">
        <v>83</v>
      </c>
      <c r="AY689" s="17" t="s">
        <v>143</v>
      </c>
      <c r="BE689" s="198">
        <f>IF(N689="základní",J689,0)</f>
        <v>0</v>
      </c>
      <c r="BF689" s="198">
        <f>IF(N689="snížená",J689,0)</f>
        <v>0</v>
      </c>
      <c r="BG689" s="198">
        <f>IF(N689="zákl. přenesená",J689,0)</f>
        <v>0</v>
      </c>
      <c r="BH689" s="198">
        <f>IF(N689="sníž. přenesená",J689,0)</f>
        <v>0</v>
      </c>
      <c r="BI689" s="198">
        <f>IF(N689="nulová",J689,0)</f>
        <v>0</v>
      </c>
      <c r="BJ689" s="17" t="s">
        <v>81</v>
      </c>
      <c r="BK689" s="198">
        <f>ROUND(I689*H689,2)</f>
        <v>0</v>
      </c>
      <c r="BL689" s="17" t="s">
        <v>195</v>
      </c>
      <c r="BM689" s="197" t="s">
        <v>980</v>
      </c>
    </row>
    <row r="690" spans="1:65" s="2" customFormat="1" ht="11.25">
      <c r="A690" s="34"/>
      <c r="B690" s="35"/>
      <c r="C690" s="36"/>
      <c r="D690" s="199" t="s">
        <v>151</v>
      </c>
      <c r="E690" s="36"/>
      <c r="F690" s="200" t="s">
        <v>981</v>
      </c>
      <c r="G690" s="36"/>
      <c r="H690" s="36"/>
      <c r="I690" s="201"/>
      <c r="J690" s="36"/>
      <c r="K690" s="36"/>
      <c r="L690" s="39"/>
      <c r="M690" s="202"/>
      <c r="N690" s="203"/>
      <c r="O690" s="71"/>
      <c r="P690" s="71"/>
      <c r="Q690" s="71"/>
      <c r="R690" s="71"/>
      <c r="S690" s="71"/>
      <c r="T690" s="72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T690" s="17" t="s">
        <v>151</v>
      </c>
      <c r="AU690" s="17" t="s">
        <v>83</v>
      </c>
    </row>
    <row r="691" spans="1:65" s="2" customFormat="1" ht="24.2" customHeight="1">
      <c r="A691" s="34"/>
      <c r="B691" s="35"/>
      <c r="C691" s="227" t="s">
        <v>982</v>
      </c>
      <c r="D691" s="227" t="s">
        <v>219</v>
      </c>
      <c r="E691" s="228" t="s">
        <v>983</v>
      </c>
      <c r="F691" s="229" t="s">
        <v>984</v>
      </c>
      <c r="G691" s="230" t="s">
        <v>323</v>
      </c>
      <c r="H691" s="231">
        <v>0.8</v>
      </c>
      <c r="I691" s="232"/>
      <c r="J691" s="233">
        <f>ROUND(I691*H691,2)</f>
        <v>0</v>
      </c>
      <c r="K691" s="229" t="s">
        <v>149</v>
      </c>
      <c r="L691" s="234"/>
      <c r="M691" s="235" t="s">
        <v>1</v>
      </c>
      <c r="N691" s="236" t="s">
        <v>38</v>
      </c>
      <c r="O691" s="71"/>
      <c r="P691" s="195">
        <f>O691*H691</f>
        <v>0</v>
      </c>
      <c r="Q691" s="195">
        <v>0</v>
      </c>
      <c r="R691" s="195">
        <f>Q691*H691</f>
        <v>0</v>
      </c>
      <c r="S691" s="195">
        <v>0</v>
      </c>
      <c r="T691" s="196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7" t="s">
        <v>239</v>
      </c>
      <c r="AT691" s="197" t="s">
        <v>219</v>
      </c>
      <c r="AU691" s="197" t="s">
        <v>83</v>
      </c>
      <c r="AY691" s="17" t="s">
        <v>143</v>
      </c>
      <c r="BE691" s="198">
        <f>IF(N691="základní",J691,0)</f>
        <v>0</v>
      </c>
      <c r="BF691" s="198">
        <f>IF(N691="snížená",J691,0)</f>
        <v>0</v>
      </c>
      <c r="BG691" s="198">
        <f>IF(N691="zákl. přenesená",J691,0)</f>
        <v>0</v>
      </c>
      <c r="BH691" s="198">
        <f>IF(N691="sníž. přenesená",J691,0)</f>
        <v>0</v>
      </c>
      <c r="BI691" s="198">
        <f>IF(N691="nulová",J691,0)</f>
        <v>0</v>
      </c>
      <c r="BJ691" s="17" t="s">
        <v>81</v>
      </c>
      <c r="BK691" s="198">
        <f>ROUND(I691*H691,2)</f>
        <v>0</v>
      </c>
      <c r="BL691" s="17" t="s">
        <v>195</v>
      </c>
      <c r="BM691" s="197" t="s">
        <v>985</v>
      </c>
    </row>
    <row r="692" spans="1:65" s="2" customFormat="1" ht="24.2" customHeight="1">
      <c r="A692" s="34"/>
      <c r="B692" s="35"/>
      <c r="C692" s="186" t="s">
        <v>599</v>
      </c>
      <c r="D692" s="186" t="s">
        <v>145</v>
      </c>
      <c r="E692" s="187" t="s">
        <v>986</v>
      </c>
      <c r="F692" s="188" t="s">
        <v>987</v>
      </c>
      <c r="G692" s="189" t="s">
        <v>215</v>
      </c>
      <c r="H692" s="190">
        <v>16</v>
      </c>
      <c r="I692" s="191"/>
      <c r="J692" s="192">
        <f>ROUND(I692*H692,2)</f>
        <v>0</v>
      </c>
      <c r="K692" s="188" t="s">
        <v>149</v>
      </c>
      <c r="L692" s="39"/>
      <c r="M692" s="193" t="s">
        <v>1</v>
      </c>
      <c r="N692" s="194" t="s">
        <v>38</v>
      </c>
      <c r="O692" s="71"/>
      <c r="P692" s="195">
        <f>O692*H692</f>
        <v>0</v>
      </c>
      <c r="Q692" s="195">
        <v>0</v>
      </c>
      <c r="R692" s="195">
        <f>Q692*H692</f>
        <v>0</v>
      </c>
      <c r="S692" s="195">
        <v>0</v>
      </c>
      <c r="T692" s="196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97" t="s">
        <v>195</v>
      </c>
      <c r="AT692" s="197" t="s">
        <v>145</v>
      </c>
      <c r="AU692" s="197" t="s">
        <v>83</v>
      </c>
      <c r="AY692" s="17" t="s">
        <v>143</v>
      </c>
      <c r="BE692" s="198">
        <f>IF(N692="základní",J692,0)</f>
        <v>0</v>
      </c>
      <c r="BF692" s="198">
        <f>IF(N692="snížená",J692,0)</f>
        <v>0</v>
      </c>
      <c r="BG692" s="198">
        <f>IF(N692="zákl. přenesená",J692,0)</f>
        <v>0</v>
      </c>
      <c r="BH692" s="198">
        <f>IF(N692="sníž. přenesená",J692,0)</f>
        <v>0</v>
      </c>
      <c r="BI692" s="198">
        <f>IF(N692="nulová",J692,0)</f>
        <v>0</v>
      </c>
      <c r="BJ692" s="17" t="s">
        <v>81</v>
      </c>
      <c r="BK692" s="198">
        <f>ROUND(I692*H692,2)</f>
        <v>0</v>
      </c>
      <c r="BL692" s="17" t="s">
        <v>195</v>
      </c>
      <c r="BM692" s="197" t="s">
        <v>988</v>
      </c>
    </row>
    <row r="693" spans="1:65" s="2" customFormat="1" ht="11.25">
      <c r="A693" s="34"/>
      <c r="B693" s="35"/>
      <c r="C693" s="36"/>
      <c r="D693" s="199" t="s">
        <v>151</v>
      </c>
      <c r="E693" s="36"/>
      <c r="F693" s="200" t="s">
        <v>989</v>
      </c>
      <c r="G693" s="36"/>
      <c r="H693" s="36"/>
      <c r="I693" s="201"/>
      <c r="J693" s="36"/>
      <c r="K693" s="36"/>
      <c r="L693" s="39"/>
      <c r="M693" s="202"/>
      <c r="N693" s="203"/>
      <c r="O693" s="71"/>
      <c r="P693" s="71"/>
      <c r="Q693" s="71"/>
      <c r="R693" s="71"/>
      <c r="S693" s="71"/>
      <c r="T693" s="72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T693" s="17" t="s">
        <v>151</v>
      </c>
      <c r="AU693" s="17" t="s">
        <v>83</v>
      </c>
    </row>
    <row r="694" spans="1:65" s="2" customFormat="1" ht="24.2" customHeight="1">
      <c r="A694" s="34"/>
      <c r="B694" s="35"/>
      <c r="C694" s="227" t="s">
        <v>990</v>
      </c>
      <c r="D694" s="227" t="s">
        <v>219</v>
      </c>
      <c r="E694" s="228" t="s">
        <v>983</v>
      </c>
      <c r="F694" s="229" t="s">
        <v>984</v>
      </c>
      <c r="G694" s="230" t="s">
        <v>323</v>
      </c>
      <c r="H694" s="231">
        <v>19.2</v>
      </c>
      <c r="I694" s="232"/>
      <c r="J694" s="233">
        <f>ROUND(I694*H694,2)</f>
        <v>0</v>
      </c>
      <c r="K694" s="229" t="s">
        <v>149</v>
      </c>
      <c r="L694" s="234"/>
      <c r="M694" s="235" t="s">
        <v>1</v>
      </c>
      <c r="N694" s="236" t="s">
        <v>38</v>
      </c>
      <c r="O694" s="71"/>
      <c r="P694" s="195">
        <f>O694*H694</f>
        <v>0</v>
      </c>
      <c r="Q694" s="195">
        <v>0</v>
      </c>
      <c r="R694" s="195">
        <f>Q694*H694</f>
        <v>0</v>
      </c>
      <c r="S694" s="195">
        <v>0</v>
      </c>
      <c r="T694" s="196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97" t="s">
        <v>239</v>
      </c>
      <c r="AT694" s="197" t="s">
        <v>219</v>
      </c>
      <c r="AU694" s="197" t="s">
        <v>83</v>
      </c>
      <c r="AY694" s="17" t="s">
        <v>143</v>
      </c>
      <c r="BE694" s="198">
        <f>IF(N694="základní",J694,0)</f>
        <v>0</v>
      </c>
      <c r="BF694" s="198">
        <f>IF(N694="snížená",J694,0)</f>
        <v>0</v>
      </c>
      <c r="BG694" s="198">
        <f>IF(N694="zákl. přenesená",J694,0)</f>
        <v>0</v>
      </c>
      <c r="BH694" s="198">
        <f>IF(N694="sníž. přenesená",J694,0)</f>
        <v>0</v>
      </c>
      <c r="BI694" s="198">
        <f>IF(N694="nulová",J694,0)</f>
        <v>0</v>
      </c>
      <c r="BJ694" s="17" t="s">
        <v>81</v>
      </c>
      <c r="BK694" s="198">
        <f>ROUND(I694*H694,2)</f>
        <v>0</v>
      </c>
      <c r="BL694" s="17" t="s">
        <v>195</v>
      </c>
      <c r="BM694" s="197" t="s">
        <v>991</v>
      </c>
    </row>
    <row r="695" spans="1:65" s="13" customFormat="1" ht="11.25">
      <c r="B695" s="204"/>
      <c r="C695" s="205"/>
      <c r="D695" s="206" t="s">
        <v>153</v>
      </c>
      <c r="E695" s="207" t="s">
        <v>1</v>
      </c>
      <c r="F695" s="208" t="s">
        <v>992</v>
      </c>
      <c r="G695" s="205"/>
      <c r="H695" s="209">
        <v>19.2</v>
      </c>
      <c r="I695" s="210"/>
      <c r="J695" s="205"/>
      <c r="K695" s="205"/>
      <c r="L695" s="211"/>
      <c r="M695" s="212"/>
      <c r="N695" s="213"/>
      <c r="O695" s="213"/>
      <c r="P695" s="213"/>
      <c r="Q695" s="213"/>
      <c r="R695" s="213"/>
      <c r="S695" s="213"/>
      <c r="T695" s="214"/>
      <c r="AT695" s="215" t="s">
        <v>153</v>
      </c>
      <c r="AU695" s="215" t="s">
        <v>83</v>
      </c>
      <c r="AV695" s="13" t="s">
        <v>83</v>
      </c>
      <c r="AW695" s="13" t="s">
        <v>30</v>
      </c>
      <c r="AX695" s="13" t="s">
        <v>73</v>
      </c>
      <c r="AY695" s="215" t="s">
        <v>143</v>
      </c>
    </row>
    <row r="696" spans="1:65" s="14" customFormat="1" ht="11.25">
      <c r="B696" s="216"/>
      <c r="C696" s="217"/>
      <c r="D696" s="206" t="s">
        <v>153</v>
      </c>
      <c r="E696" s="218" t="s">
        <v>1</v>
      </c>
      <c r="F696" s="219" t="s">
        <v>155</v>
      </c>
      <c r="G696" s="217"/>
      <c r="H696" s="220">
        <v>19.2</v>
      </c>
      <c r="I696" s="221"/>
      <c r="J696" s="217"/>
      <c r="K696" s="217"/>
      <c r="L696" s="222"/>
      <c r="M696" s="223"/>
      <c r="N696" s="224"/>
      <c r="O696" s="224"/>
      <c r="P696" s="224"/>
      <c r="Q696" s="224"/>
      <c r="R696" s="224"/>
      <c r="S696" s="224"/>
      <c r="T696" s="225"/>
      <c r="AT696" s="226" t="s">
        <v>153</v>
      </c>
      <c r="AU696" s="226" t="s">
        <v>83</v>
      </c>
      <c r="AV696" s="14" t="s">
        <v>150</v>
      </c>
      <c r="AW696" s="14" t="s">
        <v>30</v>
      </c>
      <c r="AX696" s="14" t="s">
        <v>81</v>
      </c>
      <c r="AY696" s="226" t="s">
        <v>143</v>
      </c>
    </row>
    <row r="697" spans="1:65" s="2" customFormat="1" ht="24.2" customHeight="1">
      <c r="A697" s="34"/>
      <c r="B697" s="35"/>
      <c r="C697" s="227" t="s">
        <v>603</v>
      </c>
      <c r="D697" s="227" t="s">
        <v>219</v>
      </c>
      <c r="E697" s="228" t="s">
        <v>993</v>
      </c>
      <c r="F697" s="229" t="s">
        <v>994</v>
      </c>
      <c r="G697" s="230" t="s">
        <v>215</v>
      </c>
      <c r="H697" s="231">
        <v>34</v>
      </c>
      <c r="I697" s="232"/>
      <c r="J697" s="233">
        <f>ROUND(I697*H697,2)</f>
        <v>0</v>
      </c>
      <c r="K697" s="229" t="s">
        <v>149</v>
      </c>
      <c r="L697" s="234"/>
      <c r="M697" s="235" t="s">
        <v>1</v>
      </c>
      <c r="N697" s="236" t="s">
        <v>38</v>
      </c>
      <c r="O697" s="71"/>
      <c r="P697" s="195">
        <f>O697*H697</f>
        <v>0</v>
      </c>
      <c r="Q697" s="195">
        <v>0</v>
      </c>
      <c r="R697" s="195">
        <f>Q697*H697</f>
        <v>0</v>
      </c>
      <c r="S697" s="195">
        <v>0</v>
      </c>
      <c r="T697" s="196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97" t="s">
        <v>239</v>
      </c>
      <c r="AT697" s="197" t="s">
        <v>219</v>
      </c>
      <c r="AU697" s="197" t="s">
        <v>83</v>
      </c>
      <c r="AY697" s="17" t="s">
        <v>143</v>
      </c>
      <c r="BE697" s="198">
        <f>IF(N697="základní",J697,0)</f>
        <v>0</v>
      </c>
      <c r="BF697" s="198">
        <f>IF(N697="snížená",J697,0)</f>
        <v>0</v>
      </c>
      <c r="BG697" s="198">
        <f>IF(N697="zákl. přenesená",J697,0)</f>
        <v>0</v>
      </c>
      <c r="BH697" s="198">
        <f>IF(N697="sníž. přenesená",J697,0)</f>
        <v>0</v>
      </c>
      <c r="BI697" s="198">
        <f>IF(N697="nulová",J697,0)</f>
        <v>0</v>
      </c>
      <c r="BJ697" s="17" t="s">
        <v>81</v>
      </c>
      <c r="BK697" s="198">
        <f>ROUND(I697*H697,2)</f>
        <v>0</v>
      </c>
      <c r="BL697" s="17" t="s">
        <v>195</v>
      </c>
      <c r="BM697" s="197" t="s">
        <v>995</v>
      </c>
    </row>
    <row r="698" spans="1:65" s="2" customFormat="1" ht="24.2" customHeight="1">
      <c r="A698" s="34"/>
      <c r="B698" s="35"/>
      <c r="C698" s="186" t="s">
        <v>996</v>
      </c>
      <c r="D698" s="186" t="s">
        <v>145</v>
      </c>
      <c r="E698" s="187" t="s">
        <v>997</v>
      </c>
      <c r="F698" s="188" t="s">
        <v>998</v>
      </c>
      <c r="G698" s="189" t="s">
        <v>167</v>
      </c>
      <c r="H698" s="190">
        <v>1.403</v>
      </c>
      <c r="I698" s="191"/>
      <c r="J698" s="192">
        <f>ROUND(I698*H698,2)</f>
        <v>0</v>
      </c>
      <c r="K698" s="188" t="s">
        <v>149</v>
      </c>
      <c r="L698" s="39"/>
      <c r="M698" s="193" t="s">
        <v>1</v>
      </c>
      <c r="N698" s="194" t="s">
        <v>38</v>
      </c>
      <c r="O698" s="71"/>
      <c r="P698" s="195">
        <f>O698*H698</f>
        <v>0</v>
      </c>
      <c r="Q698" s="195">
        <v>0</v>
      </c>
      <c r="R698" s="195">
        <f>Q698*H698</f>
        <v>0</v>
      </c>
      <c r="S698" s="195">
        <v>0</v>
      </c>
      <c r="T698" s="196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97" t="s">
        <v>195</v>
      </c>
      <c r="AT698" s="197" t="s">
        <v>145</v>
      </c>
      <c r="AU698" s="197" t="s">
        <v>83</v>
      </c>
      <c r="AY698" s="17" t="s">
        <v>143</v>
      </c>
      <c r="BE698" s="198">
        <f>IF(N698="základní",J698,0)</f>
        <v>0</v>
      </c>
      <c r="BF698" s="198">
        <f>IF(N698="snížená",J698,0)</f>
        <v>0</v>
      </c>
      <c r="BG698" s="198">
        <f>IF(N698="zákl. přenesená",J698,0)</f>
        <v>0</v>
      </c>
      <c r="BH698" s="198">
        <f>IF(N698="sníž. přenesená",J698,0)</f>
        <v>0</v>
      </c>
      <c r="BI698" s="198">
        <f>IF(N698="nulová",J698,0)</f>
        <v>0</v>
      </c>
      <c r="BJ698" s="17" t="s">
        <v>81</v>
      </c>
      <c r="BK698" s="198">
        <f>ROUND(I698*H698,2)</f>
        <v>0</v>
      </c>
      <c r="BL698" s="17" t="s">
        <v>195</v>
      </c>
      <c r="BM698" s="197" t="s">
        <v>999</v>
      </c>
    </row>
    <row r="699" spans="1:65" s="2" customFormat="1" ht="11.25">
      <c r="A699" s="34"/>
      <c r="B699" s="35"/>
      <c r="C699" s="36"/>
      <c r="D699" s="199" t="s">
        <v>151</v>
      </c>
      <c r="E699" s="36"/>
      <c r="F699" s="200" t="s">
        <v>1000</v>
      </c>
      <c r="G699" s="36"/>
      <c r="H699" s="36"/>
      <c r="I699" s="201"/>
      <c r="J699" s="36"/>
      <c r="K699" s="36"/>
      <c r="L699" s="39"/>
      <c r="M699" s="202"/>
      <c r="N699" s="203"/>
      <c r="O699" s="71"/>
      <c r="P699" s="71"/>
      <c r="Q699" s="71"/>
      <c r="R699" s="71"/>
      <c r="S699" s="71"/>
      <c r="T699" s="72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T699" s="17" t="s">
        <v>151</v>
      </c>
      <c r="AU699" s="17" t="s">
        <v>83</v>
      </c>
    </row>
    <row r="700" spans="1:65" s="12" customFormat="1" ht="22.9" customHeight="1">
      <c r="B700" s="170"/>
      <c r="C700" s="171"/>
      <c r="D700" s="172" t="s">
        <v>72</v>
      </c>
      <c r="E700" s="184" t="s">
        <v>1001</v>
      </c>
      <c r="F700" s="184" t="s">
        <v>1002</v>
      </c>
      <c r="G700" s="171"/>
      <c r="H700" s="171"/>
      <c r="I700" s="174"/>
      <c r="J700" s="185">
        <f>BK700</f>
        <v>0</v>
      </c>
      <c r="K700" s="171"/>
      <c r="L700" s="176"/>
      <c r="M700" s="177"/>
      <c r="N700" s="178"/>
      <c r="O700" s="178"/>
      <c r="P700" s="179">
        <f>SUM(P701:P719)</f>
        <v>0</v>
      </c>
      <c r="Q700" s="178"/>
      <c r="R700" s="179">
        <f>SUM(R701:R719)</f>
        <v>0.32173403</v>
      </c>
      <c r="S700" s="178"/>
      <c r="T700" s="180">
        <f>SUM(T701:T719)</f>
        <v>0</v>
      </c>
      <c r="AR700" s="181" t="s">
        <v>83</v>
      </c>
      <c r="AT700" s="182" t="s">
        <v>72</v>
      </c>
      <c r="AU700" s="182" t="s">
        <v>81</v>
      </c>
      <c r="AY700" s="181" t="s">
        <v>143</v>
      </c>
      <c r="BK700" s="183">
        <f>SUM(BK701:BK719)</f>
        <v>0</v>
      </c>
    </row>
    <row r="701" spans="1:65" s="2" customFormat="1" ht="24.2" customHeight="1">
      <c r="A701" s="34"/>
      <c r="B701" s="35"/>
      <c r="C701" s="186" t="s">
        <v>608</v>
      </c>
      <c r="D701" s="186" t="s">
        <v>145</v>
      </c>
      <c r="E701" s="187" t="s">
        <v>1003</v>
      </c>
      <c r="F701" s="188" t="s">
        <v>1004</v>
      </c>
      <c r="G701" s="189" t="s">
        <v>215</v>
      </c>
      <c r="H701" s="190">
        <v>2</v>
      </c>
      <c r="I701" s="191"/>
      <c r="J701" s="192">
        <f>ROUND(I701*H701,2)</f>
        <v>0</v>
      </c>
      <c r="K701" s="188" t="s">
        <v>659</v>
      </c>
      <c r="L701" s="39"/>
      <c r="M701" s="193" t="s">
        <v>1</v>
      </c>
      <c r="N701" s="194" t="s">
        <v>38</v>
      </c>
      <c r="O701" s="71"/>
      <c r="P701" s="195">
        <f>O701*H701</f>
        <v>0</v>
      </c>
      <c r="Q701" s="195">
        <v>0</v>
      </c>
      <c r="R701" s="195">
        <f>Q701*H701</f>
        <v>0</v>
      </c>
      <c r="S701" s="195">
        <v>0</v>
      </c>
      <c r="T701" s="196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97" t="s">
        <v>195</v>
      </c>
      <c r="AT701" s="197" t="s">
        <v>145</v>
      </c>
      <c r="AU701" s="197" t="s">
        <v>83</v>
      </c>
      <c r="AY701" s="17" t="s">
        <v>143</v>
      </c>
      <c r="BE701" s="198">
        <f>IF(N701="základní",J701,0)</f>
        <v>0</v>
      </c>
      <c r="BF701" s="198">
        <f>IF(N701="snížená",J701,0)</f>
        <v>0</v>
      </c>
      <c r="BG701" s="198">
        <f>IF(N701="zákl. přenesená",J701,0)</f>
        <v>0</v>
      </c>
      <c r="BH701" s="198">
        <f>IF(N701="sníž. přenesená",J701,0)</f>
        <v>0</v>
      </c>
      <c r="BI701" s="198">
        <f>IF(N701="nulová",J701,0)</f>
        <v>0</v>
      </c>
      <c r="BJ701" s="17" t="s">
        <v>81</v>
      </c>
      <c r="BK701" s="198">
        <f>ROUND(I701*H701,2)</f>
        <v>0</v>
      </c>
      <c r="BL701" s="17" t="s">
        <v>195</v>
      </c>
      <c r="BM701" s="197" t="s">
        <v>1005</v>
      </c>
    </row>
    <row r="702" spans="1:65" s="2" customFormat="1" ht="11.25">
      <c r="A702" s="34"/>
      <c r="B702" s="35"/>
      <c r="C702" s="36"/>
      <c r="D702" s="199" t="s">
        <v>151</v>
      </c>
      <c r="E702" s="36"/>
      <c r="F702" s="200" t="s">
        <v>1006</v>
      </c>
      <c r="G702" s="36"/>
      <c r="H702" s="36"/>
      <c r="I702" s="201"/>
      <c r="J702" s="36"/>
      <c r="K702" s="36"/>
      <c r="L702" s="39"/>
      <c r="M702" s="202"/>
      <c r="N702" s="203"/>
      <c r="O702" s="71"/>
      <c r="P702" s="71"/>
      <c r="Q702" s="71"/>
      <c r="R702" s="71"/>
      <c r="S702" s="71"/>
      <c r="T702" s="72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7" t="s">
        <v>151</v>
      </c>
      <c r="AU702" s="17" t="s">
        <v>83</v>
      </c>
    </row>
    <row r="703" spans="1:65" s="13" customFormat="1" ht="11.25">
      <c r="B703" s="204"/>
      <c r="C703" s="205"/>
      <c r="D703" s="206" t="s">
        <v>153</v>
      </c>
      <c r="E703" s="207" t="s">
        <v>1</v>
      </c>
      <c r="F703" s="208" t="s">
        <v>1007</v>
      </c>
      <c r="G703" s="205"/>
      <c r="H703" s="209">
        <v>1</v>
      </c>
      <c r="I703" s="210"/>
      <c r="J703" s="205"/>
      <c r="K703" s="205"/>
      <c r="L703" s="211"/>
      <c r="M703" s="212"/>
      <c r="N703" s="213"/>
      <c r="O703" s="213"/>
      <c r="P703" s="213"/>
      <c r="Q703" s="213"/>
      <c r="R703" s="213"/>
      <c r="S703" s="213"/>
      <c r="T703" s="214"/>
      <c r="AT703" s="215" t="s">
        <v>153</v>
      </c>
      <c r="AU703" s="215" t="s">
        <v>83</v>
      </c>
      <c r="AV703" s="13" t="s">
        <v>83</v>
      </c>
      <c r="AW703" s="13" t="s">
        <v>30</v>
      </c>
      <c r="AX703" s="13" t="s">
        <v>73</v>
      </c>
      <c r="AY703" s="215" t="s">
        <v>143</v>
      </c>
    </row>
    <row r="704" spans="1:65" s="13" customFormat="1" ht="11.25">
      <c r="B704" s="204"/>
      <c r="C704" s="205"/>
      <c r="D704" s="206" t="s">
        <v>153</v>
      </c>
      <c r="E704" s="207" t="s">
        <v>1</v>
      </c>
      <c r="F704" s="208" t="s">
        <v>1008</v>
      </c>
      <c r="G704" s="205"/>
      <c r="H704" s="209">
        <v>1</v>
      </c>
      <c r="I704" s="210"/>
      <c r="J704" s="205"/>
      <c r="K704" s="205"/>
      <c r="L704" s="211"/>
      <c r="M704" s="212"/>
      <c r="N704" s="213"/>
      <c r="O704" s="213"/>
      <c r="P704" s="213"/>
      <c r="Q704" s="213"/>
      <c r="R704" s="213"/>
      <c r="S704" s="213"/>
      <c r="T704" s="214"/>
      <c r="AT704" s="215" t="s">
        <v>153</v>
      </c>
      <c r="AU704" s="215" t="s">
        <v>83</v>
      </c>
      <c r="AV704" s="13" t="s">
        <v>83</v>
      </c>
      <c r="AW704" s="13" t="s">
        <v>30</v>
      </c>
      <c r="AX704" s="13" t="s">
        <v>73</v>
      </c>
      <c r="AY704" s="215" t="s">
        <v>143</v>
      </c>
    </row>
    <row r="705" spans="1:65" s="14" customFormat="1" ht="11.25">
      <c r="B705" s="216"/>
      <c r="C705" s="217"/>
      <c r="D705" s="206" t="s">
        <v>153</v>
      </c>
      <c r="E705" s="218" t="s">
        <v>1</v>
      </c>
      <c r="F705" s="219" t="s">
        <v>155</v>
      </c>
      <c r="G705" s="217"/>
      <c r="H705" s="220">
        <v>2</v>
      </c>
      <c r="I705" s="221"/>
      <c r="J705" s="217"/>
      <c r="K705" s="217"/>
      <c r="L705" s="222"/>
      <c r="M705" s="223"/>
      <c r="N705" s="224"/>
      <c r="O705" s="224"/>
      <c r="P705" s="224"/>
      <c r="Q705" s="224"/>
      <c r="R705" s="224"/>
      <c r="S705" s="224"/>
      <c r="T705" s="225"/>
      <c r="AT705" s="226" t="s">
        <v>153</v>
      </c>
      <c r="AU705" s="226" t="s">
        <v>83</v>
      </c>
      <c r="AV705" s="14" t="s">
        <v>150</v>
      </c>
      <c r="AW705" s="14" t="s">
        <v>30</v>
      </c>
      <c r="AX705" s="14" t="s">
        <v>81</v>
      </c>
      <c r="AY705" s="226" t="s">
        <v>143</v>
      </c>
    </row>
    <row r="706" spans="1:65" s="2" customFormat="1" ht="16.5" customHeight="1">
      <c r="A706" s="34"/>
      <c r="B706" s="35"/>
      <c r="C706" s="227" t="s">
        <v>1009</v>
      </c>
      <c r="D706" s="227" t="s">
        <v>219</v>
      </c>
      <c r="E706" s="228" t="s">
        <v>1010</v>
      </c>
      <c r="F706" s="229" t="s">
        <v>1011</v>
      </c>
      <c r="G706" s="230" t="s">
        <v>180</v>
      </c>
      <c r="H706" s="231">
        <v>13.260999999999999</v>
      </c>
      <c r="I706" s="232"/>
      <c r="J706" s="233">
        <f>ROUND(I706*H706,2)</f>
        <v>0</v>
      </c>
      <c r="K706" s="229" t="s">
        <v>1</v>
      </c>
      <c r="L706" s="234"/>
      <c r="M706" s="235" t="s">
        <v>1</v>
      </c>
      <c r="N706" s="236" t="s">
        <v>38</v>
      </c>
      <c r="O706" s="71"/>
      <c r="P706" s="195">
        <f>O706*H706</f>
        <v>0</v>
      </c>
      <c r="Q706" s="195">
        <v>2.4230000000000002E-2</v>
      </c>
      <c r="R706" s="195">
        <f>Q706*H706</f>
        <v>0.32131403000000003</v>
      </c>
      <c r="S706" s="195">
        <v>0</v>
      </c>
      <c r="T706" s="196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7" t="s">
        <v>239</v>
      </c>
      <c r="AT706" s="197" t="s">
        <v>219</v>
      </c>
      <c r="AU706" s="197" t="s">
        <v>83</v>
      </c>
      <c r="AY706" s="17" t="s">
        <v>143</v>
      </c>
      <c r="BE706" s="198">
        <f>IF(N706="základní",J706,0)</f>
        <v>0</v>
      </c>
      <c r="BF706" s="198">
        <f>IF(N706="snížená",J706,0)</f>
        <v>0</v>
      </c>
      <c r="BG706" s="198">
        <f>IF(N706="zákl. přenesená",J706,0)</f>
        <v>0</v>
      </c>
      <c r="BH706" s="198">
        <f>IF(N706="sníž. přenesená",J706,0)</f>
        <v>0</v>
      </c>
      <c r="BI706" s="198">
        <f>IF(N706="nulová",J706,0)</f>
        <v>0</v>
      </c>
      <c r="BJ706" s="17" t="s">
        <v>81</v>
      </c>
      <c r="BK706" s="198">
        <f>ROUND(I706*H706,2)</f>
        <v>0</v>
      </c>
      <c r="BL706" s="17" t="s">
        <v>195</v>
      </c>
      <c r="BM706" s="197" t="s">
        <v>1012</v>
      </c>
    </row>
    <row r="707" spans="1:65" s="13" customFormat="1" ht="11.25">
      <c r="B707" s="204"/>
      <c r="C707" s="205"/>
      <c r="D707" s="206" t="s">
        <v>153</v>
      </c>
      <c r="E707" s="207" t="s">
        <v>1</v>
      </c>
      <c r="F707" s="208" t="s">
        <v>1013</v>
      </c>
      <c r="G707" s="205"/>
      <c r="H707" s="209">
        <v>5.15</v>
      </c>
      <c r="I707" s="210"/>
      <c r="J707" s="205"/>
      <c r="K707" s="205"/>
      <c r="L707" s="211"/>
      <c r="M707" s="212"/>
      <c r="N707" s="213"/>
      <c r="O707" s="213"/>
      <c r="P707" s="213"/>
      <c r="Q707" s="213"/>
      <c r="R707" s="213"/>
      <c r="S707" s="213"/>
      <c r="T707" s="214"/>
      <c r="AT707" s="215" t="s">
        <v>153</v>
      </c>
      <c r="AU707" s="215" t="s">
        <v>83</v>
      </c>
      <c r="AV707" s="13" t="s">
        <v>83</v>
      </c>
      <c r="AW707" s="13" t="s">
        <v>30</v>
      </c>
      <c r="AX707" s="13" t="s">
        <v>73</v>
      </c>
      <c r="AY707" s="215" t="s">
        <v>143</v>
      </c>
    </row>
    <row r="708" spans="1:65" s="13" customFormat="1" ht="11.25">
      <c r="B708" s="204"/>
      <c r="C708" s="205"/>
      <c r="D708" s="206" t="s">
        <v>153</v>
      </c>
      <c r="E708" s="207" t="s">
        <v>1</v>
      </c>
      <c r="F708" s="208" t="s">
        <v>1014</v>
      </c>
      <c r="G708" s="205"/>
      <c r="H708" s="209">
        <v>8.1110000000000007</v>
      </c>
      <c r="I708" s="210"/>
      <c r="J708" s="205"/>
      <c r="K708" s="205"/>
      <c r="L708" s="211"/>
      <c r="M708" s="212"/>
      <c r="N708" s="213"/>
      <c r="O708" s="213"/>
      <c r="P708" s="213"/>
      <c r="Q708" s="213"/>
      <c r="R708" s="213"/>
      <c r="S708" s="213"/>
      <c r="T708" s="214"/>
      <c r="AT708" s="215" t="s">
        <v>153</v>
      </c>
      <c r="AU708" s="215" t="s">
        <v>83</v>
      </c>
      <c r="AV708" s="13" t="s">
        <v>83</v>
      </c>
      <c r="AW708" s="13" t="s">
        <v>30</v>
      </c>
      <c r="AX708" s="13" t="s">
        <v>73</v>
      </c>
      <c r="AY708" s="215" t="s">
        <v>143</v>
      </c>
    </row>
    <row r="709" spans="1:65" s="14" customFormat="1" ht="11.25">
      <c r="B709" s="216"/>
      <c r="C709" s="217"/>
      <c r="D709" s="206" t="s">
        <v>153</v>
      </c>
      <c r="E709" s="218" t="s">
        <v>1</v>
      </c>
      <c r="F709" s="219" t="s">
        <v>155</v>
      </c>
      <c r="G709" s="217"/>
      <c r="H709" s="220">
        <v>13.261000000000001</v>
      </c>
      <c r="I709" s="221"/>
      <c r="J709" s="217"/>
      <c r="K709" s="217"/>
      <c r="L709" s="222"/>
      <c r="M709" s="223"/>
      <c r="N709" s="224"/>
      <c r="O709" s="224"/>
      <c r="P709" s="224"/>
      <c r="Q709" s="224"/>
      <c r="R709" s="224"/>
      <c r="S709" s="224"/>
      <c r="T709" s="225"/>
      <c r="AT709" s="226" t="s">
        <v>153</v>
      </c>
      <c r="AU709" s="226" t="s">
        <v>83</v>
      </c>
      <c r="AV709" s="14" t="s">
        <v>150</v>
      </c>
      <c r="AW709" s="14" t="s">
        <v>30</v>
      </c>
      <c r="AX709" s="14" t="s">
        <v>81</v>
      </c>
      <c r="AY709" s="226" t="s">
        <v>143</v>
      </c>
    </row>
    <row r="710" spans="1:65" s="2" customFormat="1" ht="16.5" customHeight="1">
      <c r="A710" s="34"/>
      <c r="B710" s="35"/>
      <c r="C710" s="186" t="s">
        <v>613</v>
      </c>
      <c r="D710" s="186" t="s">
        <v>145</v>
      </c>
      <c r="E710" s="187" t="s">
        <v>1015</v>
      </c>
      <c r="F710" s="188" t="s">
        <v>1016</v>
      </c>
      <c r="G710" s="189" t="s">
        <v>215</v>
      </c>
      <c r="H710" s="190">
        <v>2</v>
      </c>
      <c r="I710" s="191"/>
      <c r="J710" s="192">
        <f>ROUND(I710*H710,2)</f>
        <v>0</v>
      </c>
      <c r="K710" s="188" t="s">
        <v>659</v>
      </c>
      <c r="L710" s="39"/>
      <c r="M710" s="193" t="s">
        <v>1</v>
      </c>
      <c r="N710" s="194" t="s">
        <v>38</v>
      </c>
      <c r="O710" s="71"/>
      <c r="P710" s="195">
        <f>O710*H710</f>
        <v>0</v>
      </c>
      <c r="Q710" s="195">
        <v>0</v>
      </c>
      <c r="R710" s="195">
        <f>Q710*H710</f>
        <v>0</v>
      </c>
      <c r="S710" s="195">
        <v>0</v>
      </c>
      <c r="T710" s="196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7" t="s">
        <v>195</v>
      </c>
      <c r="AT710" s="197" t="s">
        <v>145</v>
      </c>
      <c r="AU710" s="197" t="s">
        <v>83</v>
      </c>
      <c r="AY710" s="17" t="s">
        <v>143</v>
      </c>
      <c r="BE710" s="198">
        <f>IF(N710="základní",J710,0)</f>
        <v>0</v>
      </c>
      <c r="BF710" s="198">
        <f>IF(N710="snížená",J710,0)</f>
        <v>0</v>
      </c>
      <c r="BG710" s="198">
        <f>IF(N710="zákl. přenesená",J710,0)</f>
        <v>0</v>
      </c>
      <c r="BH710" s="198">
        <f>IF(N710="sníž. přenesená",J710,0)</f>
        <v>0</v>
      </c>
      <c r="BI710" s="198">
        <f>IF(N710="nulová",J710,0)</f>
        <v>0</v>
      </c>
      <c r="BJ710" s="17" t="s">
        <v>81</v>
      </c>
      <c r="BK710" s="198">
        <f>ROUND(I710*H710,2)</f>
        <v>0</v>
      </c>
      <c r="BL710" s="17" t="s">
        <v>195</v>
      </c>
      <c r="BM710" s="197" t="s">
        <v>1017</v>
      </c>
    </row>
    <row r="711" spans="1:65" s="2" customFormat="1" ht="11.25">
      <c r="A711" s="34"/>
      <c r="B711" s="35"/>
      <c r="C711" s="36"/>
      <c r="D711" s="199" t="s">
        <v>151</v>
      </c>
      <c r="E711" s="36"/>
      <c r="F711" s="200" t="s">
        <v>1018</v>
      </c>
      <c r="G711" s="36"/>
      <c r="H711" s="36"/>
      <c r="I711" s="201"/>
      <c r="J711" s="36"/>
      <c r="K711" s="36"/>
      <c r="L711" s="39"/>
      <c r="M711" s="202"/>
      <c r="N711" s="203"/>
      <c r="O711" s="71"/>
      <c r="P711" s="71"/>
      <c r="Q711" s="71"/>
      <c r="R711" s="71"/>
      <c r="S711" s="71"/>
      <c r="T711" s="72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T711" s="17" t="s">
        <v>151</v>
      </c>
      <c r="AU711" s="17" t="s">
        <v>83</v>
      </c>
    </row>
    <row r="712" spans="1:65" s="13" customFormat="1" ht="11.25">
      <c r="B712" s="204"/>
      <c r="C712" s="205"/>
      <c r="D712" s="206" t="s">
        <v>153</v>
      </c>
      <c r="E712" s="207" t="s">
        <v>1</v>
      </c>
      <c r="F712" s="208" t="s">
        <v>1019</v>
      </c>
      <c r="G712" s="205"/>
      <c r="H712" s="209">
        <v>2</v>
      </c>
      <c r="I712" s="210"/>
      <c r="J712" s="205"/>
      <c r="K712" s="205"/>
      <c r="L712" s="211"/>
      <c r="M712" s="212"/>
      <c r="N712" s="213"/>
      <c r="O712" s="213"/>
      <c r="P712" s="213"/>
      <c r="Q712" s="213"/>
      <c r="R712" s="213"/>
      <c r="S712" s="213"/>
      <c r="T712" s="214"/>
      <c r="AT712" s="215" t="s">
        <v>153</v>
      </c>
      <c r="AU712" s="215" t="s">
        <v>83</v>
      </c>
      <c r="AV712" s="13" t="s">
        <v>83</v>
      </c>
      <c r="AW712" s="13" t="s">
        <v>30</v>
      </c>
      <c r="AX712" s="13" t="s">
        <v>81</v>
      </c>
      <c r="AY712" s="215" t="s">
        <v>143</v>
      </c>
    </row>
    <row r="713" spans="1:65" s="2" customFormat="1" ht="16.5" customHeight="1">
      <c r="A713" s="34"/>
      <c r="B713" s="35"/>
      <c r="C713" s="227" t="s">
        <v>1020</v>
      </c>
      <c r="D713" s="227" t="s">
        <v>219</v>
      </c>
      <c r="E713" s="228" t="s">
        <v>939</v>
      </c>
      <c r="F713" s="229" t="s">
        <v>940</v>
      </c>
      <c r="G713" s="230" t="s">
        <v>215</v>
      </c>
      <c r="H713" s="231">
        <v>2</v>
      </c>
      <c r="I713" s="232"/>
      <c r="J713" s="233">
        <f>ROUND(I713*H713,2)</f>
        <v>0</v>
      </c>
      <c r="K713" s="229" t="s">
        <v>149</v>
      </c>
      <c r="L713" s="234"/>
      <c r="M713" s="235" t="s">
        <v>1</v>
      </c>
      <c r="N713" s="236" t="s">
        <v>38</v>
      </c>
      <c r="O713" s="71"/>
      <c r="P713" s="195">
        <f>O713*H713</f>
        <v>0</v>
      </c>
      <c r="Q713" s="195">
        <v>0</v>
      </c>
      <c r="R713" s="195">
        <f>Q713*H713</f>
        <v>0</v>
      </c>
      <c r="S713" s="195">
        <v>0</v>
      </c>
      <c r="T713" s="196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97" t="s">
        <v>239</v>
      </c>
      <c r="AT713" s="197" t="s">
        <v>219</v>
      </c>
      <c r="AU713" s="197" t="s">
        <v>83</v>
      </c>
      <c r="AY713" s="17" t="s">
        <v>143</v>
      </c>
      <c r="BE713" s="198">
        <f>IF(N713="základní",J713,0)</f>
        <v>0</v>
      </c>
      <c r="BF713" s="198">
        <f>IF(N713="snížená",J713,0)</f>
        <v>0</v>
      </c>
      <c r="BG713" s="198">
        <f>IF(N713="zákl. přenesená",J713,0)</f>
        <v>0</v>
      </c>
      <c r="BH713" s="198">
        <f>IF(N713="sníž. přenesená",J713,0)</f>
        <v>0</v>
      </c>
      <c r="BI713" s="198">
        <f>IF(N713="nulová",J713,0)</f>
        <v>0</v>
      </c>
      <c r="BJ713" s="17" t="s">
        <v>81</v>
      </c>
      <c r="BK713" s="198">
        <f>ROUND(I713*H713,2)</f>
        <v>0</v>
      </c>
      <c r="BL713" s="17" t="s">
        <v>195</v>
      </c>
      <c r="BM713" s="197" t="s">
        <v>1021</v>
      </c>
    </row>
    <row r="714" spans="1:65" s="2" customFormat="1" ht="16.5" customHeight="1">
      <c r="A714" s="34"/>
      <c r="B714" s="35"/>
      <c r="C714" s="186" t="s">
        <v>618</v>
      </c>
      <c r="D714" s="186" t="s">
        <v>145</v>
      </c>
      <c r="E714" s="187" t="s">
        <v>1022</v>
      </c>
      <c r="F714" s="188" t="s">
        <v>1023</v>
      </c>
      <c r="G714" s="189" t="s">
        <v>215</v>
      </c>
      <c r="H714" s="190">
        <v>2</v>
      </c>
      <c r="I714" s="191"/>
      <c r="J714" s="192">
        <f>ROUND(I714*H714,2)</f>
        <v>0</v>
      </c>
      <c r="K714" s="188" t="s">
        <v>659</v>
      </c>
      <c r="L714" s="39"/>
      <c r="M714" s="193" t="s">
        <v>1</v>
      </c>
      <c r="N714" s="194" t="s">
        <v>38</v>
      </c>
      <c r="O714" s="71"/>
      <c r="P714" s="195">
        <f>O714*H714</f>
        <v>0</v>
      </c>
      <c r="Q714" s="195">
        <v>0</v>
      </c>
      <c r="R714" s="195">
        <f>Q714*H714</f>
        <v>0</v>
      </c>
      <c r="S714" s="195">
        <v>0</v>
      </c>
      <c r="T714" s="196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97" t="s">
        <v>195</v>
      </c>
      <c r="AT714" s="197" t="s">
        <v>145</v>
      </c>
      <c r="AU714" s="197" t="s">
        <v>83</v>
      </c>
      <c r="AY714" s="17" t="s">
        <v>143</v>
      </c>
      <c r="BE714" s="198">
        <f>IF(N714="základní",J714,0)</f>
        <v>0</v>
      </c>
      <c r="BF714" s="198">
        <f>IF(N714="snížená",J714,0)</f>
        <v>0</v>
      </c>
      <c r="BG714" s="198">
        <f>IF(N714="zákl. přenesená",J714,0)</f>
        <v>0</v>
      </c>
      <c r="BH714" s="198">
        <f>IF(N714="sníž. přenesená",J714,0)</f>
        <v>0</v>
      </c>
      <c r="BI714" s="198">
        <f>IF(N714="nulová",J714,0)</f>
        <v>0</v>
      </c>
      <c r="BJ714" s="17" t="s">
        <v>81</v>
      </c>
      <c r="BK714" s="198">
        <f>ROUND(I714*H714,2)</f>
        <v>0</v>
      </c>
      <c r="BL714" s="17" t="s">
        <v>195</v>
      </c>
      <c r="BM714" s="197" t="s">
        <v>1024</v>
      </c>
    </row>
    <row r="715" spans="1:65" s="2" customFormat="1" ht="11.25">
      <c r="A715" s="34"/>
      <c r="B715" s="35"/>
      <c r="C715" s="36"/>
      <c r="D715" s="199" t="s">
        <v>151</v>
      </c>
      <c r="E715" s="36"/>
      <c r="F715" s="200" t="s">
        <v>1025</v>
      </c>
      <c r="G715" s="36"/>
      <c r="H715" s="36"/>
      <c r="I715" s="201"/>
      <c r="J715" s="36"/>
      <c r="K715" s="36"/>
      <c r="L715" s="39"/>
      <c r="M715" s="202"/>
      <c r="N715" s="203"/>
      <c r="O715" s="71"/>
      <c r="P715" s="71"/>
      <c r="Q715" s="71"/>
      <c r="R715" s="71"/>
      <c r="S715" s="71"/>
      <c r="T715" s="72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7" t="s">
        <v>151</v>
      </c>
      <c r="AU715" s="17" t="s">
        <v>83</v>
      </c>
    </row>
    <row r="716" spans="1:65" s="13" customFormat="1" ht="11.25">
      <c r="B716" s="204"/>
      <c r="C716" s="205"/>
      <c r="D716" s="206" t="s">
        <v>153</v>
      </c>
      <c r="E716" s="207" t="s">
        <v>1</v>
      </c>
      <c r="F716" s="208" t="s">
        <v>1019</v>
      </c>
      <c r="G716" s="205"/>
      <c r="H716" s="209">
        <v>2</v>
      </c>
      <c r="I716" s="210"/>
      <c r="J716" s="205"/>
      <c r="K716" s="205"/>
      <c r="L716" s="211"/>
      <c r="M716" s="212"/>
      <c r="N716" s="213"/>
      <c r="O716" s="213"/>
      <c r="P716" s="213"/>
      <c r="Q716" s="213"/>
      <c r="R716" s="213"/>
      <c r="S716" s="213"/>
      <c r="T716" s="214"/>
      <c r="AT716" s="215" t="s">
        <v>153</v>
      </c>
      <c r="AU716" s="215" t="s">
        <v>83</v>
      </c>
      <c r="AV716" s="13" t="s">
        <v>83</v>
      </c>
      <c r="AW716" s="13" t="s">
        <v>30</v>
      </c>
      <c r="AX716" s="13" t="s">
        <v>81</v>
      </c>
      <c r="AY716" s="215" t="s">
        <v>143</v>
      </c>
    </row>
    <row r="717" spans="1:65" s="2" customFormat="1" ht="16.5" customHeight="1">
      <c r="A717" s="34"/>
      <c r="B717" s="35"/>
      <c r="C717" s="227" t="s">
        <v>1026</v>
      </c>
      <c r="D717" s="227" t="s">
        <v>219</v>
      </c>
      <c r="E717" s="228" t="s">
        <v>947</v>
      </c>
      <c r="F717" s="229" t="s">
        <v>948</v>
      </c>
      <c r="G717" s="230" t="s">
        <v>215</v>
      </c>
      <c r="H717" s="231">
        <v>2</v>
      </c>
      <c r="I717" s="232"/>
      <c r="J717" s="233">
        <f>ROUND(I717*H717,2)</f>
        <v>0</v>
      </c>
      <c r="K717" s="229" t="s">
        <v>149</v>
      </c>
      <c r="L717" s="234"/>
      <c r="M717" s="235" t="s">
        <v>1</v>
      </c>
      <c r="N717" s="236" t="s">
        <v>38</v>
      </c>
      <c r="O717" s="71"/>
      <c r="P717" s="195">
        <f>O717*H717</f>
        <v>0</v>
      </c>
      <c r="Q717" s="195">
        <v>2.1000000000000001E-4</v>
      </c>
      <c r="R717" s="195">
        <f>Q717*H717</f>
        <v>4.2000000000000002E-4</v>
      </c>
      <c r="S717" s="195">
        <v>0</v>
      </c>
      <c r="T717" s="196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97" t="s">
        <v>239</v>
      </c>
      <c r="AT717" s="197" t="s">
        <v>219</v>
      </c>
      <c r="AU717" s="197" t="s">
        <v>83</v>
      </c>
      <c r="AY717" s="17" t="s">
        <v>143</v>
      </c>
      <c r="BE717" s="198">
        <f>IF(N717="základní",J717,0)</f>
        <v>0</v>
      </c>
      <c r="BF717" s="198">
        <f>IF(N717="snížená",J717,0)</f>
        <v>0</v>
      </c>
      <c r="BG717" s="198">
        <f>IF(N717="zákl. přenesená",J717,0)</f>
        <v>0</v>
      </c>
      <c r="BH717" s="198">
        <f>IF(N717="sníž. přenesená",J717,0)</f>
        <v>0</v>
      </c>
      <c r="BI717" s="198">
        <f>IF(N717="nulová",J717,0)</f>
        <v>0</v>
      </c>
      <c r="BJ717" s="17" t="s">
        <v>81</v>
      </c>
      <c r="BK717" s="198">
        <f>ROUND(I717*H717,2)</f>
        <v>0</v>
      </c>
      <c r="BL717" s="17" t="s">
        <v>195</v>
      </c>
      <c r="BM717" s="197" t="s">
        <v>1027</v>
      </c>
    </row>
    <row r="718" spans="1:65" s="2" customFormat="1" ht="16.5" customHeight="1">
      <c r="A718" s="34"/>
      <c r="B718" s="35"/>
      <c r="C718" s="186" t="s">
        <v>624</v>
      </c>
      <c r="D718" s="186" t="s">
        <v>145</v>
      </c>
      <c r="E718" s="187" t="s">
        <v>1028</v>
      </c>
      <c r="F718" s="188" t="s">
        <v>1029</v>
      </c>
      <c r="G718" s="189" t="s">
        <v>1030</v>
      </c>
      <c r="H718" s="190">
        <v>1</v>
      </c>
      <c r="I718" s="191"/>
      <c r="J718" s="192">
        <f>ROUND(I718*H718,2)</f>
        <v>0</v>
      </c>
      <c r="K718" s="188" t="s">
        <v>1</v>
      </c>
      <c r="L718" s="39"/>
      <c r="M718" s="193" t="s">
        <v>1</v>
      </c>
      <c r="N718" s="194" t="s">
        <v>38</v>
      </c>
      <c r="O718" s="71"/>
      <c r="P718" s="195">
        <f>O718*H718</f>
        <v>0</v>
      </c>
      <c r="Q718" s="195">
        <v>0</v>
      </c>
      <c r="R718" s="195">
        <f>Q718*H718</f>
        <v>0</v>
      </c>
      <c r="S718" s="195">
        <v>0</v>
      </c>
      <c r="T718" s="196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97" t="s">
        <v>195</v>
      </c>
      <c r="AT718" s="197" t="s">
        <v>145</v>
      </c>
      <c r="AU718" s="197" t="s">
        <v>83</v>
      </c>
      <c r="AY718" s="17" t="s">
        <v>143</v>
      </c>
      <c r="BE718" s="198">
        <f>IF(N718="základní",J718,0)</f>
        <v>0</v>
      </c>
      <c r="BF718" s="198">
        <f>IF(N718="snížená",J718,0)</f>
        <v>0</v>
      </c>
      <c r="BG718" s="198">
        <f>IF(N718="zákl. přenesená",J718,0)</f>
        <v>0</v>
      </c>
      <c r="BH718" s="198">
        <f>IF(N718="sníž. přenesená",J718,0)</f>
        <v>0</v>
      </c>
      <c r="BI718" s="198">
        <f>IF(N718="nulová",J718,0)</f>
        <v>0</v>
      </c>
      <c r="BJ718" s="17" t="s">
        <v>81</v>
      </c>
      <c r="BK718" s="198">
        <f>ROUND(I718*H718,2)</f>
        <v>0</v>
      </c>
      <c r="BL718" s="17" t="s">
        <v>195</v>
      </c>
      <c r="BM718" s="197" t="s">
        <v>1031</v>
      </c>
    </row>
    <row r="719" spans="1:65" s="2" customFormat="1" ht="16.5" customHeight="1">
      <c r="A719" s="34"/>
      <c r="B719" s="35"/>
      <c r="C719" s="186" t="s">
        <v>1032</v>
      </c>
      <c r="D719" s="186" t="s">
        <v>145</v>
      </c>
      <c r="E719" s="187" t="s">
        <v>1033</v>
      </c>
      <c r="F719" s="188" t="s">
        <v>1034</v>
      </c>
      <c r="G719" s="189" t="s">
        <v>1030</v>
      </c>
      <c r="H719" s="190">
        <v>1</v>
      </c>
      <c r="I719" s="191"/>
      <c r="J719" s="192">
        <f>ROUND(I719*H719,2)</f>
        <v>0</v>
      </c>
      <c r="K719" s="188" t="s">
        <v>1</v>
      </c>
      <c r="L719" s="39"/>
      <c r="M719" s="193" t="s">
        <v>1</v>
      </c>
      <c r="N719" s="194" t="s">
        <v>38</v>
      </c>
      <c r="O719" s="71"/>
      <c r="P719" s="195">
        <f>O719*H719</f>
        <v>0</v>
      </c>
      <c r="Q719" s="195">
        <v>0</v>
      </c>
      <c r="R719" s="195">
        <f>Q719*H719</f>
        <v>0</v>
      </c>
      <c r="S719" s="195">
        <v>0</v>
      </c>
      <c r="T719" s="196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7" t="s">
        <v>195</v>
      </c>
      <c r="AT719" s="197" t="s">
        <v>145</v>
      </c>
      <c r="AU719" s="197" t="s">
        <v>83</v>
      </c>
      <c r="AY719" s="17" t="s">
        <v>143</v>
      </c>
      <c r="BE719" s="198">
        <f>IF(N719="základní",J719,0)</f>
        <v>0</v>
      </c>
      <c r="BF719" s="198">
        <f>IF(N719="snížená",J719,0)</f>
        <v>0</v>
      </c>
      <c r="BG719" s="198">
        <f>IF(N719="zákl. přenesená",J719,0)</f>
        <v>0</v>
      </c>
      <c r="BH719" s="198">
        <f>IF(N719="sníž. přenesená",J719,0)</f>
        <v>0</v>
      </c>
      <c r="BI719" s="198">
        <f>IF(N719="nulová",J719,0)</f>
        <v>0</v>
      </c>
      <c r="BJ719" s="17" t="s">
        <v>81</v>
      </c>
      <c r="BK719" s="198">
        <f>ROUND(I719*H719,2)</f>
        <v>0</v>
      </c>
      <c r="BL719" s="17" t="s">
        <v>195</v>
      </c>
      <c r="BM719" s="197" t="s">
        <v>1035</v>
      </c>
    </row>
    <row r="720" spans="1:65" s="12" customFormat="1" ht="22.9" customHeight="1">
      <c r="B720" s="170"/>
      <c r="C720" s="171"/>
      <c r="D720" s="172" t="s">
        <v>72</v>
      </c>
      <c r="E720" s="184" t="s">
        <v>1036</v>
      </c>
      <c r="F720" s="184" t="s">
        <v>1037</v>
      </c>
      <c r="G720" s="171"/>
      <c r="H720" s="171"/>
      <c r="I720" s="174"/>
      <c r="J720" s="185">
        <f>BK720</f>
        <v>0</v>
      </c>
      <c r="K720" s="171"/>
      <c r="L720" s="176"/>
      <c r="M720" s="177"/>
      <c r="N720" s="178"/>
      <c r="O720" s="178"/>
      <c r="P720" s="179">
        <f>SUM(P721:P757)</f>
        <v>0</v>
      </c>
      <c r="Q720" s="178"/>
      <c r="R720" s="179">
        <f>SUM(R721:R757)</f>
        <v>0</v>
      </c>
      <c r="S720" s="178"/>
      <c r="T720" s="180">
        <f>SUM(T721:T757)</f>
        <v>0</v>
      </c>
      <c r="AR720" s="181" t="s">
        <v>83</v>
      </c>
      <c r="AT720" s="182" t="s">
        <v>72</v>
      </c>
      <c r="AU720" s="182" t="s">
        <v>81</v>
      </c>
      <c r="AY720" s="181" t="s">
        <v>143</v>
      </c>
      <c r="BK720" s="183">
        <f>SUM(BK721:BK757)</f>
        <v>0</v>
      </c>
    </row>
    <row r="721" spans="1:65" s="2" customFormat="1" ht="16.5" customHeight="1">
      <c r="A721" s="34"/>
      <c r="B721" s="35"/>
      <c r="C721" s="186" t="s">
        <v>633</v>
      </c>
      <c r="D721" s="186" t="s">
        <v>145</v>
      </c>
      <c r="E721" s="187" t="s">
        <v>1038</v>
      </c>
      <c r="F721" s="188" t="s">
        <v>1039</v>
      </c>
      <c r="G721" s="189" t="s">
        <v>180</v>
      </c>
      <c r="H721" s="190">
        <v>303.077</v>
      </c>
      <c r="I721" s="191"/>
      <c r="J721" s="192">
        <f>ROUND(I721*H721,2)</f>
        <v>0</v>
      </c>
      <c r="K721" s="188" t="s">
        <v>149</v>
      </c>
      <c r="L721" s="39"/>
      <c r="M721" s="193" t="s">
        <v>1</v>
      </c>
      <c r="N721" s="194" t="s">
        <v>38</v>
      </c>
      <c r="O721" s="71"/>
      <c r="P721" s="195">
        <f>O721*H721</f>
        <v>0</v>
      </c>
      <c r="Q721" s="195">
        <v>0</v>
      </c>
      <c r="R721" s="195">
        <f>Q721*H721</f>
        <v>0</v>
      </c>
      <c r="S721" s="195">
        <v>0</v>
      </c>
      <c r="T721" s="196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7" t="s">
        <v>195</v>
      </c>
      <c r="AT721" s="197" t="s">
        <v>145</v>
      </c>
      <c r="AU721" s="197" t="s">
        <v>83</v>
      </c>
      <c r="AY721" s="17" t="s">
        <v>143</v>
      </c>
      <c r="BE721" s="198">
        <f>IF(N721="základní",J721,0)</f>
        <v>0</v>
      </c>
      <c r="BF721" s="198">
        <f>IF(N721="snížená",J721,0)</f>
        <v>0</v>
      </c>
      <c r="BG721" s="198">
        <f>IF(N721="zákl. přenesená",J721,0)</f>
        <v>0</v>
      </c>
      <c r="BH721" s="198">
        <f>IF(N721="sníž. přenesená",J721,0)</f>
        <v>0</v>
      </c>
      <c r="BI721" s="198">
        <f>IF(N721="nulová",J721,0)</f>
        <v>0</v>
      </c>
      <c r="BJ721" s="17" t="s">
        <v>81</v>
      </c>
      <c r="BK721" s="198">
        <f>ROUND(I721*H721,2)</f>
        <v>0</v>
      </c>
      <c r="BL721" s="17" t="s">
        <v>195</v>
      </c>
      <c r="BM721" s="197" t="s">
        <v>1040</v>
      </c>
    </row>
    <row r="722" spans="1:65" s="2" customFormat="1" ht="11.25">
      <c r="A722" s="34"/>
      <c r="B722" s="35"/>
      <c r="C722" s="36"/>
      <c r="D722" s="199" t="s">
        <v>151</v>
      </c>
      <c r="E722" s="36"/>
      <c r="F722" s="200" t="s">
        <v>1041</v>
      </c>
      <c r="G722" s="36"/>
      <c r="H722" s="36"/>
      <c r="I722" s="201"/>
      <c r="J722" s="36"/>
      <c r="K722" s="36"/>
      <c r="L722" s="39"/>
      <c r="M722" s="202"/>
      <c r="N722" s="203"/>
      <c r="O722" s="71"/>
      <c r="P722" s="71"/>
      <c r="Q722" s="71"/>
      <c r="R722" s="71"/>
      <c r="S722" s="71"/>
      <c r="T722" s="72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7" t="s">
        <v>151</v>
      </c>
      <c r="AU722" s="17" t="s">
        <v>83</v>
      </c>
    </row>
    <row r="723" spans="1:65" s="13" customFormat="1" ht="11.25">
      <c r="B723" s="204"/>
      <c r="C723" s="205"/>
      <c r="D723" s="206" t="s">
        <v>153</v>
      </c>
      <c r="E723" s="207" t="s">
        <v>1</v>
      </c>
      <c r="F723" s="208" t="s">
        <v>1042</v>
      </c>
      <c r="G723" s="205"/>
      <c r="H723" s="209">
        <v>303.077</v>
      </c>
      <c r="I723" s="210"/>
      <c r="J723" s="205"/>
      <c r="K723" s="205"/>
      <c r="L723" s="211"/>
      <c r="M723" s="212"/>
      <c r="N723" s="213"/>
      <c r="O723" s="213"/>
      <c r="P723" s="213"/>
      <c r="Q723" s="213"/>
      <c r="R723" s="213"/>
      <c r="S723" s="213"/>
      <c r="T723" s="214"/>
      <c r="AT723" s="215" t="s">
        <v>153</v>
      </c>
      <c r="AU723" s="215" t="s">
        <v>83</v>
      </c>
      <c r="AV723" s="13" t="s">
        <v>83</v>
      </c>
      <c r="AW723" s="13" t="s">
        <v>30</v>
      </c>
      <c r="AX723" s="13" t="s">
        <v>73</v>
      </c>
      <c r="AY723" s="215" t="s">
        <v>143</v>
      </c>
    </row>
    <row r="724" spans="1:65" s="14" customFormat="1" ht="11.25">
      <c r="B724" s="216"/>
      <c r="C724" s="217"/>
      <c r="D724" s="206" t="s">
        <v>153</v>
      </c>
      <c r="E724" s="218" t="s">
        <v>1</v>
      </c>
      <c r="F724" s="219" t="s">
        <v>155</v>
      </c>
      <c r="G724" s="217"/>
      <c r="H724" s="220">
        <v>303.077</v>
      </c>
      <c r="I724" s="221"/>
      <c r="J724" s="217"/>
      <c r="K724" s="217"/>
      <c r="L724" s="222"/>
      <c r="M724" s="223"/>
      <c r="N724" s="224"/>
      <c r="O724" s="224"/>
      <c r="P724" s="224"/>
      <c r="Q724" s="224"/>
      <c r="R724" s="224"/>
      <c r="S724" s="224"/>
      <c r="T724" s="225"/>
      <c r="AT724" s="226" t="s">
        <v>153</v>
      </c>
      <c r="AU724" s="226" t="s">
        <v>83</v>
      </c>
      <c r="AV724" s="14" t="s">
        <v>150</v>
      </c>
      <c r="AW724" s="14" t="s">
        <v>30</v>
      </c>
      <c r="AX724" s="14" t="s">
        <v>81</v>
      </c>
      <c r="AY724" s="226" t="s">
        <v>143</v>
      </c>
    </row>
    <row r="725" spans="1:65" s="2" customFormat="1" ht="24.2" customHeight="1">
      <c r="A725" s="34"/>
      <c r="B725" s="35"/>
      <c r="C725" s="186" t="s">
        <v>1043</v>
      </c>
      <c r="D725" s="186" t="s">
        <v>145</v>
      </c>
      <c r="E725" s="187" t="s">
        <v>1044</v>
      </c>
      <c r="F725" s="188" t="s">
        <v>1045</v>
      </c>
      <c r="G725" s="189" t="s">
        <v>323</v>
      </c>
      <c r="H725" s="190">
        <v>180.63</v>
      </c>
      <c r="I725" s="191"/>
      <c r="J725" s="192">
        <f>ROUND(I725*H725,2)</f>
        <v>0</v>
      </c>
      <c r="K725" s="188" t="s">
        <v>149</v>
      </c>
      <c r="L725" s="39"/>
      <c r="M725" s="193" t="s">
        <v>1</v>
      </c>
      <c r="N725" s="194" t="s">
        <v>38</v>
      </c>
      <c r="O725" s="71"/>
      <c r="P725" s="195">
        <f>O725*H725</f>
        <v>0</v>
      </c>
      <c r="Q725" s="195">
        <v>0</v>
      </c>
      <c r="R725" s="195">
        <f>Q725*H725</f>
        <v>0</v>
      </c>
      <c r="S725" s="195">
        <v>0</v>
      </c>
      <c r="T725" s="196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97" t="s">
        <v>195</v>
      </c>
      <c r="AT725" s="197" t="s">
        <v>145</v>
      </c>
      <c r="AU725" s="197" t="s">
        <v>83</v>
      </c>
      <c r="AY725" s="17" t="s">
        <v>143</v>
      </c>
      <c r="BE725" s="198">
        <f>IF(N725="základní",J725,0)</f>
        <v>0</v>
      </c>
      <c r="BF725" s="198">
        <f>IF(N725="snížená",J725,0)</f>
        <v>0</v>
      </c>
      <c r="BG725" s="198">
        <f>IF(N725="zákl. přenesená",J725,0)</f>
        <v>0</v>
      </c>
      <c r="BH725" s="198">
        <f>IF(N725="sníž. přenesená",J725,0)</f>
        <v>0</v>
      </c>
      <c r="BI725" s="198">
        <f>IF(N725="nulová",J725,0)</f>
        <v>0</v>
      </c>
      <c r="BJ725" s="17" t="s">
        <v>81</v>
      </c>
      <c r="BK725" s="198">
        <f>ROUND(I725*H725,2)</f>
        <v>0</v>
      </c>
      <c r="BL725" s="17" t="s">
        <v>195</v>
      </c>
      <c r="BM725" s="197" t="s">
        <v>1046</v>
      </c>
    </row>
    <row r="726" spans="1:65" s="2" customFormat="1" ht="11.25">
      <c r="A726" s="34"/>
      <c r="B726" s="35"/>
      <c r="C726" s="36"/>
      <c r="D726" s="199" t="s">
        <v>151</v>
      </c>
      <c r="E726" s="36"/>
      <c r="F726" s="200" t="s">
        <v>1047</v>
      </c>
      <c r="G726" s="36"/>
      <c r="H726" s="36"/>
      <c r="I726" s="201"/>
      <c r="J726" s="36"/>
      <c r="K726" s="36"/>
      <c r="L726" s="39"/>
      <c r="M726" s="202"/>
      <c r="N726" s="203"/>
      <c r="O726" s="71"/>
      <c r="P726" s="71"/>
      <c r="Q726" s="71"/>
      <c r="R726" s="71"/>
      <c r="S726" s="71"/>
      <c r="T726" s="72"/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T726" s="17" t="s">
        <v>151</v>
      </c>
      <c r="AU726" s="17" t="s">
        <v>83</v>
      </c>
    </row>
    <row r="727" spans="1:65" s="2" customFormat="1" ht="24.2" customHeight="1">
      <c r="A727" s="34"/>
      <c r="B727" s="35"/>
      <c r="C727" s="227" t="s">
        <v>638</v>
      </c>
      <c r="D727" s="227" t="s">
        <v>219</v>
      </c>
      <c r="E727" s="228" t="s">
        <v>1048</v>
      </c>
      <c r="F727" s="229" t="s">
        <v>1049</v>
      </c>
      <c r="G727" s="230" t="s">
        <v>215</v>
      </c>
      <c r="H727" s="231">
        <v>331.81700000000001</v>
      </c>
      <c r="I727" s="232"/>
      <c r="J727" s="233">
        <f>ROUND(I727*H727,2)</f>
        <v>0</v>
      </c>
      <c r="K727" s="229" t="s">
        <v>149</v>
      </c>
      <c r="L727" s="234"/>
      <c r="M727" s="235" t="s">
        <v>1</v>
      </c>
      <c r="N727" s="236" t="s">
        <v>38</v>
      </c>
      <c r="O727" s="71"/>
      <c r="P727" s="195">
        <f>O727*H727</f>
        <v>0</v>
      </c>
      <c r="Q727" s="195">
        <v>0</v>
      </c>
      <c r="R727" s="195">
        <f>Q727*H727</f>
        <v>0</v>
      </c>
      <c r="S727" s="195">
        <v>0</v>
      </c>
      <c r="T727" s="196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7" t="s">
        <v>239</v>
      </c>
      <c r="AT727" s="197" t="s">
        <v>219</v>
      </c>
      <c r="AU727" s="197" t="s">
        <v>83</v>
      </c>
      <c r="AY727" s="17" t="s">
        <v>143</v>
      </c>
      <c r="BE727" s="198">
        <f>IF(N727="základní",J727,0)</f>
        <v>0</v>
      </c>
      <c r="BF727" s="198">
        <f>IF(N727="snížená",J727,0)</f>
        <v>0</v>
      </c>
      <c r="BG727" s="198">
        <f>IF(N727="zákl. přenesená",J727,0)</f>
        <v>0</v>
      </c>
      <c r="BH727" s="198">
        <f>IF(N727="sníž. přenesená",J727,0)</f>
        <v>0</v>
      </c>
      <c r="BI727" s="198">
        <f>IF(N727="nulová",J727,0)</f>
        <v>0</v>
      </c>
      <c r="BJ727" s="17" t="s">
        <v>81</v>
      </c>
      <c r="BK727" s="198">
        <f>ROUND(I727*H727,2)</f>
        <v>0</v>
      </c>
      <c r="BL727" s="17" t="s">
        <v>195</v>
      </c>
      <c r="BM727" s="197" t="s">
        <v>1050</v>
      </c>
    </row>
    <row r="728" spans="1:65" s="13" customFormat="1" ht="11.25">
      <c r="B728" s="204"/>
      <c r="C728" s="205"/>
      <c r="D728" s="206" t="s">
        <v>153</v>
      </c>
      <c r="E728" s="207" t="s">
        <v>1</v>
      </c>
      <c r="F728" s="208" t="s">
        <v>1051</v>
      </c>
      <c r="G728" s="205"/>
      <c r="H728" s="209">
        <v>331.81700000000001</v>
      </c>
      <c r="I728" s="210"/>
      <c r="J728" s="205"/>
      <c r="K728" s="205"/>
      <c r="L728" s="211"/>
      <c r="M728" s="212"/>
      <c r="N728" s="213"/>
      <c r="O728" s="213"/>
      <c r="P728" s="213"/>
      <c r="Q728" s="213"/>
      <c r="R728" s="213"/>
      <c r="S728" s="213"/>
      <c r="T728" s="214"/>
      <c r="AT728" s="215" t="s">
        <v>153</v>
      </c>
      <c r="AU728" s="215" t="s">
        <v>83</v>
      </c>
      <c r="AV728" s="13" t="s">
        <v>83</v>
      </c>
      <c r="AW728" s="13" t="s">
        <v>30</v>
      </c>
      <c r="AX728" s="13" t="s">
        <v>73</v>
      </c>
      <c r="AY728" s="215" t="s">
        <v>143</v>
      </c>
    </row>
    <row r="729" spans="1:65" s="14" customFormat="1" ht="11.25">
      <c r="B729" s="216"/>
      <c r="C729" s="217"/>
      <c r="D729" s="206" t="s">
        <v>153</v>
      </c>
      <c r="E729" s="218" t="s">
        <v>1</v>
      </c>
      <c r="F729" s="219" t="s">
        <v>155</v>
      </c>
      <c r="G729" s="217"/>
      <c r="H729" s="220">
        <v>331.81700000000001</v>
      </c>
      <c r="I729" s="221"/>
      <c r="J729" s="217"/>
      <c r="K729" s="217"/>
      <c r="L729" s="222"/>
      <c r="M729" s="223"/>
      <c r="N729" s="224"/>
      <c r="O729" s="224"/>
      <c r="P729" s="224"/>
      <c r="Q729" s="224"/>
      <c r="R729" s="224"/>
      <c r="S729" s="224"/>
      <c r="T729" s="225"/>
      <c r="AT729" s="226" t="s">
        <v>153</v>
      </c>
      <c r="AU729" s="226" t="s">
        <v>83</v>
      </c>
      <c r="AV729" s="14" t="s">
        <v>150</v>
      </c>
      <c r="AW729" s="14" t="s">
        <v>30</v>
      </c>
      <c r="AX729" s="14" t="s">
        <v>81</v>
      </c>
      <c r="AY729" s="226" t="s">
        <v>143</v>
      </c>
    </row>
    <row r="730" spans="1:65" s="2" customFormat="1" ht="33" customHeight="1">
      <c r="A730" s="34"/>
      <c r="B730" s="35"/>
      <c r="C730" s="186" t="s">
        <v>1052</v>
      </c>
      <c r="D730" s="186" t="s">
        <v>145</v>
      </c>
      <c r="E730" s="187" t="s">
        <v>1053</v>
      </c>
      <c r="F730" s="188" t="s">
        <v>1054</v>
      </c>
      <c r="G730" s="189" t="s">
        <v>180</v>
      </c>
      <c r="H730" s="190">
        <v>303.077</v>
      </c>
      <c r="I730" s="191"/>
      <c r="J730" s="192">
        <f>ROUND(I730*H730,2)</f>
        <v>0</v>
      </c>
      <c r="K730" s="188" t="s">
        <v>149</v>
      </c>
      <c r="L730" s="39"/>
      <c r="M730" s="193" t="s">
        <v>1</v>
      </c>
      <c r="N730" s="194" t="s">
        <v>38</v>
      </c>
      <c r="O730" s="71"/>
      <c r="P730" s="195">
        <f>O730*H730</f>
        <v>0</v>
      </c>
      <c r="Q730" s="195">
        <v>0</v>
      </c>
      <c r="R730" s="195">
        <f>Q730*H730</f>
        <v>0</v>
      </c>
      <c r="S730" s="195">
        <v>0</v>
      </c>
      <c r="T730" s="196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97" t="s">
        <v>195</v>
      </c>
      <c r="AT730" s="197" t="s">
        <v>145</v>
      </c>
      <c r="AU730" s="197" t="s">
        <v>83</v>
      </c>
      <c r="AY730" s="17" t="s">
        <v>143</v>
      </c>
      <c r="BE730" s="198">
        <f>IF(N730="základní",J730,0)</f>
        <v>0</v>
      </c>
      <c r="BF730" s="198">
        <f>IF(N730="snížená",J730,0)</f>
        <v>0</v>
      </c>
      <c r="BG730" s="198">
        <f>IF(N730="zákl. přenesená",J730,0)</f>
        <v>0</v>
      </c>
      <c r="BH730" s="198">
        <f>IF(N730="sníž. přenesená",J730,0)</f>
        <v>0</v>
      </c>
      <c r="BI730" s="198">
        <f>IF(N730="nulová",J730,0)</f>
        <v>0</v>
      </c>
      <c r="BJ730" s="17" t="s">
        <v>81</v>
      </c>
      <c r="BK730" s="198">
        <f>ROUND(I730*H730,2)</f>
        <v>0</v>
      </c>
      <c r="BL730" s="17" t="s">
        <v>195</v>
      </c>
      <c r="BM730" s="197" t="s">
        <v>1055</v>
      </c>
    </row>
    <row r="731" spans="1:65" s="2" customFormat="1" ht="11.25">
      <c r="A731" s="34"/>
      <c r="B731" s="35"/>
      <c r="C731" s="36"/>
      <c r="D731" s="199" t="s">
        <v>151</v>
      </c>
      <c r="E731" s="36"/>
      <c r="F731" s="200" t="s">
        <v>1056</v>
      </c>
      <c r="G731" s="36"/>
      <c r="H731" s="36"/>
      <c r="I731" s="201"/>
      <c r="J731" s="36"/>
      <c r="K731" s="36"/>
      <c r="L731" s="39"/>
      <c r="M731" s="202"/>
      <c r="N731" s="203"/>
      <c r="O731" s="71"/>
      <c r="P731" s="71"/>
      <c r="Q731" s="71"/>
      <c r="R731" s="71"/>
      <c r="S731" s="71"/>
      <c r="T731" s="72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7" t="s">
        <v>151</v>
      </c>
      <c r="AU731" s="17" t="s">
        <v>83</v>
      </c>
    </row>
    <row r="732" spans="1:65" s="13" customFormat="1" ht="11.25">
      <c r="B732" s="204"/>
      <c r="C732" s="205"/>
      <c r="D732" s="206" t="s">
        <v>153</v>
      </c>
      <c r="E732" s="207" t="s">
        <v>1</v>
      </c>
      <c r="F732" s="208" t="s">
        <v>1042</v>
      </c>
      <c r="G732" s="205"/>
      <c r="H732" s="209">
        <v>303.077</v>
      </c>
      <c r="I732" s="210"/>
      <c r="J732" s="205"/>
      <c r="K732" s="205"/>
      <c r="L732" s="211"/>
      <c r="M732" s="212"/>
      <c r="N732" s="213"/>
      <c r="O732" s="213"/>
      <c r="P732" s="213"/>
      <c r="Q732" s="213"/>
      <c r="R732" s="213"/>
      <c r="S732" s="213"/>
      <c r="T732" s="214"/>
      <c r="AT732" s="215" t="s">
        <v>153</v>
      </c>
      <c r="AU732" s="215" t="s">
        <v>83</v>
      </c>
      <c r="AV732" s="13" t="s">
        <v>83</v>
      </c>
      <c r="AW732" s="13" t="s">
        <v>30</v>
      </c>
      <c r="AX732" s="13" t="s">
        <v>73</v>
      </c>
      <c r="AY732" s="215" t="s">
        <v>143</v>
      </c>
    </row>
    <row r="733" spans="1:65" s="14" customFormat="1" ht="11.25">
      <c r="B733" s="216"/>
      <c r="C733" s="217"/>
      <c r="D733" s="206" t="s">
        <v>153</v>
      </c>
      <c r="E733" s="218" t="s">
        <v>1</v>
      </c>
      <c r="F733" s="219" t="s">
        <v>155</v>
      </c>
      <c r="G733" s="217"/>
      <c r="H733" s="220">
        <v>303.077</v>
      </c>
      <c r="I733" s="221"/>
      <c r="J733" s="217"/>
      <c r="K733" s="217"/>
      <c r="L733" s="222"/>
      <c r="M733" s="223"/>
      <c r="N733" s="224"/>
      <c r="O733" s="224"/>
      <c r="P733" s="224"/>
      <c r="Q733" s="224"/>
      <c r="R733" s="224"/>
      <c r="S733" s="224"/>
      <c r="T733" s="225"/>
      <c r="AT733" s="226" t="s">
        <v>153</v>
      </c>
      <c r="AU733" s="226" t="s">
        <v>83</v>
      </c>
      <c r="AV733" s="14" t="s">
        <v>150</v>
      </c>
      <c r="AW733" s="14" t="s">
        <v>30</v>
      </c>
      <c r="AX733" s="14" t="s">
        <v>81</v>
      </c>
      <c r="AY733" s="226" t="s">
        <v>143</v>
      </c>
    </row>
    <row r="734" spans="1:65" s="2" customFormat="1" ht="24.2" customHeight="1">
      <c r="A734" s="34"/>
      <c r="B734" s="35"/>
      <c r="C734" s="227" t="s">
        <v>644</v>
      </c>
      <c r="D734" s="227" t="s">
        <v>219</v>
      </c>
      <c r="E734" s="228" t="s">
        <v>1057</v>
      </c>
      <c r="F734" s="229" t="s">
        <v>1058</v>
      </c>
      <c r="G734" s="230" t="s">
        <v>180</v>
      </c>
      <c r="H734" s="231">
        <v>348.53899999999999</v>
      </c>
      <c r="I734" s="232"/>
      <c r="J734" s="233">
        <f>ROUND(I734*H734,2)</f>
        <v>0</v>
      </c>
      <c r="K734" s="229" t="s">
        <v>149</v>
      </c>
      <c r="L734" s="234"/>
      <c r="M734" s="235" t="s">
        <v>1</v>
      </c>
      <c r="N734" s="236" t="s">
        <v>38</v>
      </c>
      <c r="O734" s="71"/>
      <c r="P734" s="195">
        <f>O734*H734</f>
        <v>0</v>
      </c>
      <c r="Q734" s="195">
        <v>0</v>
      </c>
      <c r="R734" s="195">
        <f>Q734*H734</f>
        <v>0</v>
      </c>
      <c r="S734" s="195">
        <v>0</v>
      </c>
      <c r="T734" s="196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7" t="s">
        <v>239</v>
      </c>
      <c r="AT734" s="197" t="s">
        <v>219</v>
      </c>
      <c r="AU734" s="197" t="s">
        <v>83</v>
      </c>
      <c r="AY734" s="17" t="s">
        <v>143</v>
      </c>
      <c r="BE734" s="198">
        <f>IF(N734="základní",J734,0)</f>
        <v>0</v>
      </c>
      <c r="BF734" s="198">
        <f>IF(N734="snížená",J734,0)</f>
        <v>0</v>
      </c>
      <c r="BG734" s="198">
        <f>IF(N734="zákl. přenesená",J734,0)</f>
        <v>0</v>
      </c>
      <c r="BH734" s="198">
        <f>IF(N734="sníž. přenesená",J734,0)</f>
        <v>0</v>
      </c>
      <c r="BI734" s="198">
        <f>IF(N734="nulová",J734,0)</f>
        <v>0</v>
      </c>
      <c r="BJ734" s="17" t="s">
        <v>81</v>
      </c>
      <c r="BK734" s="198">
        <f>ROUND(I734*H734,2)</f>
        <v>0</v>
      </c>
      <c r="BL734" s="17" t="s">
        <v>195</v>
      </c>
      <c r="BM734" s="197" t="s">
        <v>1059</v>
      </c>
    </row>
    <row r="735" spans="1:65" s="13" customFormat="1" ht="11.25">
      <c r="B735" s="204"/>
      <c r="C735" s="205"/>
      <c r="D735" s="206" t="s">
        <v>153</v>
      </c>
      <c r="E735" s="207" t="s">
        <v>1</v>
      </c>
      <c r="F735" s="208" t="s">
        <v>1060</v>
      </c>
      <c r="G735" s="205"/>
      <c r="H735" s="209">
        <v>348.53899999999999</v>
      </c>
      <c r="I735" s="210"/>
      <c r="J735" s="205"/>
      <c r="K735" s="205"/>
      <c r="L735" s="211"/>
      <c r="M735" s="212"/>
      <c r="N735" s="213"/>
      <c r="O735" s="213"/>
      <c r="P735" s="213"/>
      <c r="Q735" s="213"/>
      <c r="R735" s="213"/>
      <c r="S735" s="213"/>
      <c r="T735" s="214"/>
      <c r="AT735" s="215" t="s">
        <v>153</v>
      </c>
      <c r="AU735" s="215" t="s">
        <v>83</v>
      </c>
      <c r="AV735" s="13" t="s">
        <v>83</v>
      </c>
      <c r="AW735" s="13" t="s">
        <v>30</v>
      </c>
      <c r="AX735" s="13" t="s">
        <v>73</v>
      </c>
      <c r="AY735" s="215" t="s">
        <v>143</v>
      </c>
    </row>
    <row r="736" spans="1:65" s="14" customFormat="1" ht="11.25">
      <c r="B736" s="216"/>
      <c r="C736" s="217"/>
      <c r="D736" s="206" t="s">
        <v>153</v>
      </c>
      <c r="E736" s="218" t="s">
        <v>1</v>
      </c>
      <c r="F736" s="219" t="s">
        <v>155</v>
      </c>
      <c r="G736" s="217"/>
      <c r="H736" s="220">
        <v>348.53899999999999</v>
      </c>
      <c r="I736" s="221"/>
      <c r="J736" s="217"/>
      <c r="K736" s="217"/>
      <c r="L736" s="222"/>
      <c r="M736" s="223"/>
      <c r="N736" s="224"/>
      <c r="O736" s="224"/>
      <c r="P736" s="224"/>
      <c r="Q736" s="224"/>
      <c r="R736" s="224"/>
      <c r="S736" s="224"/>
      <c r="T736" s="225"/>
      <c r="AT736" s="226" t="s">
        <v>153</v>
      </c>
      <c r="AU736" s="226" t="s">
        <v>83</v>
      </c>
      <c r="AV736" s="14" t="s">
        <v>150</v>
      </c>
      <c r="AW736" s="14" t="s">
        <v>30</v>
      </c>
      <c r="AX736" s="14" t="s">
        <v>81</v>
      </c>
      <c r="AY736" s="226" t="s">
        <v>143</v>
      </c>
    </row>
    <row r="737" spans="1:65" s="2" customFormat="1" ht="37.9" customHeight="1">
      <c r="A737" s="34"/>
      <c r="B737" s="35"/>
      <c r="C737" s="186" t="s">
        <v>1061</v>
      </c>
      <c r="D737" s="186" t="s">
        <v>145</v>
      </c>
      <c r="E737" s="187" t="s">
        <v>1062</v>
      </c>
      <c r="F737" s="188" t="s">
        <v>1063</v>
      </c>
      <c r="G737" s="189" t="s">
        <v>180</v>
      </c>
      <c r="H737" s="190">
        <v>303.077</v>
      </c>
      <c r="I737" s="191"/>
      <c r="J737" s="192">
        <f>ROUND(I737*H737,2)</f>
        <v>0</v>
      </c>
      <c r="K737" s="188" t="s">
        <v>149</v>
      </c>
      <c r="L737" s="39"/>
      <c r="M737" s="193" t="s">
        <v>1</v>
      </c>
      <c r="N737" s="194" t="s">
        <v>38</v>
      </c>
      <c r="O737" s="71"/>
      <c r="P737" s="195">
        <f>O737*H737</f>
        <v>0</v>
      </c>
      <c r="Q737" s="195">
        <v>0</v>
      </c>
      <c r="R737" s="195">
        <f>Q737*H737</f>
        <v>0</v>
      </c>
      <c r="S737" s="195">
        <v>0</v>
      </c>
      <c r="T737" s="196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97" t="s">
        <v>195</v>
      </c>
      <c r="AT737" s="197" t="s">
        <v>145</v>
      </c>
      <c r="AU737" s="197" t="s">
        <v>83</v>
      </c>
      <c r="AY737" s="17" t="s">
        <v>143</v>
      </c>
      <c r="BE737" s="198">
        <f>IF(N737="základní",J737,0)</f>
        <v>0</v>
      </c>
      <c r="BF737" s="198">
        <f>IF(N737="snížená",J737,0)</f>
        <v>0</v>
      </c>
      <c r="BG737" s="198">
        <f>IF(N737="zákl. přenesená",J737,0)</f>
        <v>0</v>
      </c>
      <c r="BH737" s="198">
        <f>IF(N737="sníž. přenesená",J737,0)</f>
        <v>0</v>
      </c>
      <c r="BI737" s="198">
        <f>IF(N737="nulová",J737,0)</f>
        <v>0</v>
      </c>
      <c r="BJ737" s="17" t="s">
        <v>81</v>
      </c>
      <c r="BK737" s="198">
        <f>ROUND(I737*H737,2)</f>
        <v>0</v>
      </c>
      <c r="BL737" s="17" t="s">
        <v>195</v>
      </c>
      <c r="BM737" s="197" t="s">
        <v>1064</v>
      </c>
    </row>
    <row r="738" spans="1:65" s="2" customFormat="1" ht="11.25">
      <c r="A738" s="34"/>
      <c r="B738" s="35"/>
      <c r="C738" s="36"/>
      <c r="D738" s="199" t="s">
        <v>151</v>
      </c>
      <c r="E738" s="36"/>
      <c r="F738" s="200" t="s">
        <v>1065</v>
      </c>
      <c r="G738" s="36"/>
      <c r="H738" s="36"/>
      <c r="I738" s="201"/>
      <c r="J738" s="36"/>
      <c r="K738" s="36"/>
      <c r="L738" s="39"/>
      <c r="M738" s="202"/>
      <c r="N738" s="203"/>
      <c r="O738" s="71"/>
      <c r="P738" s="71"/>
      <c r="Q738" s="71"/>
      <c r="R738" s="71"/>
      <c r="S738" s="71"/>
      <c r="T738" s="72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T738" s="17" t="s">
        <v>151</v>
      </c>
      <c r="AU738" s="17" t="s">
        <v>83</v>
      </c>
    </row>
    <row r="739" spans="1:65" s="2" customFormat="1" ht="24.2" customHeight="1">
      <c r="A739" s="34"/>
      <c r="B739" s="35"/>
      <c r="C739" s="186" t="s">
        <v>648</v>
      </c>
      <c r="D739" s="186" t="s">
        <v>145</v>
      </c>
      <c r="E739" s="187" t="s">
        <v>1066</v>
      </c>
      <c r="F739" s="188" t="s">
        <v>1067</v>
      </c>
      <c r="G739" s="189" t="s">
        <v>180</v>
      </c>
      <c r="H739" s="190">
        <v>345.32900000000001</v>
      </c>
      <c r="I739" s="191"/>
      <c r="J739" s="192">
        <f>ROUND(I739*H739,2)</f>
        <v>0</v>
      </c>
      <c r="K739" s="188" t="s">
        <v>149</v>
      </c>
      <c r="L739" s="39"/>
      <c r="M739" s="193" t="s">
        <v>1</v>
      </c>
      <c r="N739" s="194" t="s">
        <v>38</v>
      </c>
      <c r="O739" s="71"/>
      <c r="P739" s="195">
        <f>O739*H739</f>
        <v>0</v>
      </c>
      <c r="Q739" s="195">
        <v>0</v>
      </c>
      <c r="R739" s="195">
        <f>Q739*H739</f>
        <v>0</v>
      </c>
      <c r="S739" s="195">
        <v>0</v>
      </c>
      <c r="T739" s="196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7" t="s">
        <v>195</v>
      </c>
      <c r="AT739" s="197" t="s">
        <v>145</v>
      </c>
      <c r="AU739" s="197" t="s">
        <v>83</v>
      </c>
      <c r="AY739" s="17" t="s">
        <v>143</v>
      </c>
      <c r="BE739" s="198">
        <f>IF(N739="základní",J739,0)</f>
        <v>0</v>
      </c>
      <c r="BF739" s="198">
        <f>IF(N739="snížená",J739,0)</f>
        <v>0</v>
      </c>
      <c r="BG739" s="198">
        <f>IF(N739="zákl. přenesená",J739,0)</f>
        <v>0</v>
      </c>
      <c r="BH739" s="198">
        <f>IF(N739="sníž. přenesená",J739,0)</f>
        <v>0</v>
      </c>
      <c r="BI739" s="198">
        <f>IF(N739="nulová",J739,0)</f>
        <v>0</v>
      </c>
      <c r="BJ739" s="17" t="s">
        <v>81</v>
      </c>
      <c r="BK739" s="198">
        <f>ROUND(I739*H739,2)</f>
        <v>0</v>
      </c>
      <c r="BL739" s="17" t="s">
        <v>195</v>
      </c>
      <c r="BM739" s="197" t="s">
        <v>1068</v>
      </c>
    </row>
    <row r="740" spans="1:65" s="2" customFormat="1" ht="11.25">
      <c r="A740" s="34"/>
      <c r="B740" s="35"/>
      <c r="C740" s="36"/>
      <c r="D740" s="199" t="s">
        <v>151</v>
      </c>
      <c r="E740" s="36"/>
      <c r="F740" s="200" t="s">
        <v>1069</v>
      </c>
      <c r="G740" s="36"/>
      <c r="H740" s="36"/>
      <c r="I740" s="201"/>
      <c r="J740" s="36"/>
      <c r="K740" s="36"/>
      <c r="L740" s="39"/>
      <c r="M740" s="202"/>
      <c r="N740" s="203"/>
      <c r="O740" s="71"/>
      <c r="P740" s="71"/>
      <c r="Q740" s="71"/>
      <c r="R740" s="71"/>
      <c r="S740" s="71"/>
      <c r="T740" s="72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151</v>
      </c>
      <c r="AU740" s="17" t="s">
        <v>83</v>
      </c>
    </row>
    <row r="741" spans="1:65" s="13" customFormat="1" ht="11.25">
      <c r="B741" s="204"/>
      <c r="C741" s="205"/>
      <c r="D741" s="206" t="s">
        <v>153</v>
      </c>
      <c r="E741" s="207" t="s">
        <v>1</v>
      </c>
      <c r="F741" s="208" t="s">
        <v>1042</v>
      </c>
      <c r="G741" s="205"/>
      <c r="H741" s="209">
        <v>303.077</v>
      </c>
      <c r="I741" s="210"/>
      <c r="J741" s="205"/>
      <c r="K741" s="205"/>
      <c r="L741" s="211"/>
      <c r="M741" s="212"/>
      <c r="N741" s="213"/>
      <c r="O741" s="213"/>
      <c r="P741" s="213"/>
      <c r="Q741" s="213"/>
      <c r="R741" s="213"/>
      <c r="S741" s="213"/>
      <c r="T741" s="214"/>
      <c r="AT741" s="215" t="s">
        <v>153</v>
      </c>
      <c r="AU741" s="215" t="s">
        <v>83</v>
      </c>
      <c r="AV741" s="13" t="s">
        <v>83</v>
      </c>
      <c r="AW741" s="13" t="s">
        <v>30</v>
      </c>
      <c r="AX741" s="13" t="s">
        <v>73</v>
      </c>
      <c r="AY741" s="215" t="s">
        <v>143</v>
      </c>
    </row>
    <row r="742" spans="1:65" s="13" customFormat="1" ht="11.25">
      <c r="B742" s="204"/>
      <c r="C742" s="205"/>
      <c r="D742" s="206" t="s">
        <v>153</v>
      </c>
      <c r="E742" s="207" t="s">
        <v>1</v>
      </c>
      <c r="F742" s="208" t="s">
        <v>1070</v>
      </c>
      <c r="G742" s="205"/>
      <c r="H742" s="209">
        <v>42.252000000000002</v>
      </c>
      <c r="I742" s="210"/>
      <c r="J742" s="205"/>
      <c r="K742" s="205"/>
      <c r="L742" s="211"/>
      <c r="M742" s="212"/>
      <c r="N742" s="213"/>
      <c r="O742" s="213"/>
      <c r="P742" s="213"/>
      <c r="Q742" s="213"/>
      <c r="R742" s="213"/>
      <c r="S742" s="213"/>
      <c r="T742" s="214"/>
      <c r="AT742" s="215" t="s">
        <v>153</v>
      </c>
      <c r="AU742" s="215" t="s">
        <v>83</v>
      </c>
      <c r="AV742" s="13" t="s">
        <v>83</v>
      </c>
      <c r="AW742" s="13" t="s">
        <v>30</v>
      </c>
      <c r="AX742" s="13" t="s">
        <v>73</v>
      </c>
      <c r="AY742" s="215" t="s">
        <v>143</v>
      </c>
    </row>
    <row r="743" spans="1:65" s="14" customFormat="1" ht="11.25">
      <c r="B743" s="216"/>
      <c r="C743" s="217"/>
      <c r="D743" s="206" t="s">
        <v>153</v>
      </c>
      <c r="E743" s="218" t="s">
        <v>1</v>
      </c>
      <c r="F743" s="219" t="s">
        <v>155</v>
      </c>
      <c r="G743" s="217"/>
      <c r="H743" s="220">
        <v>345.32900000000001</v>
      </c>
      <c r="I743" s="221"/>
      <c r="J743" s="217"/>
      <c r="K743" s="217"/>
      <c r="L743" s="222"/>
      <c r="M743" s="223"/>
      <c r="N743" s="224"/>
      <c r="O743" s="224"/>
      <c r="P743" s="224"/>
      <c r="Q743" s="224"/>
      <c r="R743" s="224"/>
      <c r="S743" s="224"/>
      <c r="T743" s="225"/>
      <c r="AT743" s="226" t="s">
        <v>153</v>
      </c>
      <c r="AU743" s="226" t="s">
        <v>83</v>
      </c>
      <c r="AV743" s="14" t="s">
        <v>150</v>
      </c>
      <c r="AW743" s="14" t="s">
        <v>30</v>
      </c>
      <c r="AX743" s="14" t="s">
        <v>81</v>
      </c>
      <c r="AY743" s="226" t="s">
        <v>143</v>
      </c>
    </row>
    <row r="744" spans="1:65" s="2" customFormat="1" ht="16.5" customHeight="1">
      <c r="A744" s="34"/>
      <c r="B744" s="35"/>
      <c r="C744" s="186" t="s">
        <v>1071</v>
      </c>
      <c r="D744" s="186" t="s">
        <v>145</v>
      </c>
      <c r="E744" s="187" t="s">
        <v>1072</v>
      </c>
      <c r="F744" s="188" t="s">
        <v>1073</v>
      </c>
      <c r="G744" s="189" t="s">
        <v>323</v>
      </c>
      <c r="H744" s="190">
        <v>211.26</v>
      </c>
      <c r="I744" s="191"/>
      <c r="J744" s="192">
        <f>ROUND(I744*H744,2)</f>
        <v>0</v>
      </c>
      <c r="K744" s="188" t="s">
        <v>149</v>
      </c>
      <c r="L744" s="39"/>
      <c r="M744" s="193" t="s">
        <v>1</v>
      </c>
      <c r="N744" s="194" t="s">
        <v>38</v>
      </c>
      <c r="O744" s="71"/>
      <c r="P744" s="195">
        <f>O744*H744</f>
        <v>0</v>
      </c>
      <c r="Q744" s="195">
        <v>0</v>
      </c>
      <c r="R744" s="195">
        <f>Q744*H744</f>
        <v>0</v>
      </c>
      <c r="S744" s="195">
        <v>0</v>
      </c>
      <c r="T744" s="196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7" t="s">
        <v>195</v>
      </c>
      <c r="AT744" s="197" t="s">
        <v>145</v>
      </c>
      <c r="AU744" s="197" t="s">
        <v>83</v>
      </c>
      <c r="AY744" s="17" t="s">
        <v>143</v>
      </c>
      <c r="BE744" s="198">
        <f>IF(N744="základní",J744,0)</f>
        <v>0</v>
      </c>
      <c r="BF744" s="198">
        <f>IF(N744="snížená",J744,0)</f>
        <v>0</v>
      </c>
      <c r="BG744" s="198">
        <f>IF(N744="zákl. přenesená",J744,0)</f>
        <v>0</v>
      </c>
      <c r="BH744" s="198">
        <f>IF(N744="sníž. přenesená",J744,0)</f>
        <v>0</v>
      </c>
      <c r="BI744" s="198">
        <f>IF(N744="nulová",J744,0)</f>
        <v>0</v>
      </c>
      <c r="BJ744" s="17" t="s">
        <v>81</v>
      </c>
      <c r="BK744" s="198">
        <f>ROUND(I744*H744,2)</f>
        <v>0</v>
      </c>
      <c r="BL744" s="17" t="s">
        <v>195</v>
      </c>
      <c r="BM744" s="197" t="s">
        <v>1074</v>
      </c>
    </row>
    <row r="745" spans="1:65" s="2" customFormat="1" ht="11.25">
      <c r="A745" s="34"/>
      <c r="B745" s="35"/>
      <c r="C745" s="36"/>
      <c r="D745" s="199" t="s">
        <v>151</v>
      </c>
      <c r="E745" s="36"/>
      <c r="F745" s="200" t="s">
        <v>1075</v>
      </c>
      <c r="G745" s="36"/>
      <c r="H745" s="36"/>
      <c r="I745" s="201"/>
      <c r="J745" s="36"/>
      <c r="K745" s="36"/>
      <c r="L745" s="39"/>
      <c r="M745" s="202"/>
      <c r="N745" s="203"/>
      <c r="O745" s="71"/>
      <c r="P745" s="71"/>
      <c r="Q745" s="71"/>
      <c r="R745" s="71"/>
      <c r="S745" s="71"/>
      <c r="T745" s="72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T745" s="17" t="s">
        <v>151</v>
      </c>
      <c r="AU745" s="17" t="s">
        <v>83</v>
      </c>
    </row>
    <row r="746" spans="1:65" s="13" customFormat="1" ht="11.25">
      <c r="B746" s="204"/>
      <c r="C746" s="205"/>
      <c r="D746" s="206" t="s">
        <v>153</v>
      </c>
      <c r="E746" s="207" t="s">
        <v>1</v>
      </c>
      <c r="F746" s="208" t="s">
        <v>1076</v>
      </c>
      <c r="G746" s="205"/>
      <c r="H746" s="209">
        <v>211.26</v>
      </c>
      <c r="I746" s="210"/>
      <c r="J746" s="205"/>
      <c r="K746" s="205"/>
      <c r="L746" s="211"/>
      <c r="M746" s="212"/>
      <c r="N746" s="213"/>
      <c r="O746" s="213"/>
      <c r="P746" s="213"/>
      <c r="Q746" s="213"/>
      <c r="R746" s="213"/>
      <c r="S746" s="213"/>
      <c r="T746" s="214"/>
      <c r="AT746" s="215" t="s">
        <v>153</v>
      </c>
      <c r="AU746" s="215" t="s">
        <v>83</v>
      </c>
      <c r="AV746" s="13" t="s">
        <v>83</v>
      </c>
      <c r="AW746" s="13" t="s">
        <v>30</v>
      </c>
      <c r="AX746" s="13" t="s">
        <v>73</v>
      </c>
      <c r="AY746" s="215" t="s">
        <v>143</v>
      </c>
    </row>
    <row r="747" spans="1:65" s="14" customFormat="1" ht="11.25">
      <c r="B747" s="216"/>
      <c r="C747" s="217"/>
      <c r="D747" s="206" t="s">
        <v>153</v>
      </c>
      <c r="E747" s="218" t="s">
        <v>1</v>
      </c>
      <c r="F747" s="219" t="s">
        <v>155</v>
      </c>
      <c r="G747" s="217"/>
      <c r="H747" s="220">
        <v>211.26</v>
      </c>
      <c r="I747" s="221"/>
      <c r="J747" s="217"/>
      <c r="K747" s="217"/>
      <c r="L747" s="222"/>
      <c r="M747" s="223"/>
      <c r="N747" s="224"/>
      <c r="O747" s="224"/>
      <c r="P747" s="224"/>
      <c r="Q747" s="224"/>
      <c r="R747" s="224"/>
      <c r="S747" s="224"/>
      <c r="T747" s="225"/>
      <c r="AT747" s="226" t="s">
        <v>153</v>
      </c>
      <c r="AU747" s="226" t="s">
        <v>83</v>
      </c>
      <c r="AV747" s="14" t="s">
        <v>150</v>
      </c>
      <c r="AW747" s="14" t="s">
        <v>30</v>
      </c>
      <c r="AX747" s="14" t="s">
        <v>81</v>
      </c>
      <c r="AY747" s="226" t="s">
        <v>143</v>
      </c>
    </row>
    <row r="748" spans="1:65" s="2" customFormat="1" ht="16.5" customHeight="1">
      <c r="A748" s="34"/>
      <c r="B748" s="35"/>
      <c r="C748" s="186" t="s">
        <v>653</v>
      </c>
      <c r="D748" s="186" t="s">
        <v>145</v>
      </c>
      <c r="E748" s="187" t="s">
        <v>1077</v>
      </c>
      <c r="F748" s="188" t="s">
        <v>1078</v>
      </c>
      <c r="G748" s="189" t="s">
        <v>323</v>
      </c>
      <c r="H748" s="190">
        <v>180.36</v>
      </c>
      <c r="I748" s="191"/>
      <c r="J748" s="192">
        <f>ROUND(I748*H748,2)</f>
        <v>0</v>
      </c>
      <c r="K748" s="188" t="s">
        <v>149</v>
      </c>
      <c r="L748" s="39"/>
      <c r="M748" s="193" t="s">
        <v>1</v>
      </c>
      <c r="N748" s="194" t="s">
        <v>38</v>
      </c>
      <c r="O748" s="71"/>
      <c r="P748" s="195">
        <f>O748*H748</f>
        <v>0</v>
      </c>
      <c r="Q748" s="195">
        <v>0</v>
      </c>
      <c r="R748" s="195">
        <f>Q748*H748</f>
        <v>0</v>
      </c>
      <c r="S748" s="195">
        <v>0</v>
      </c>
      <c r="T748" s="196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7" t="s">
        <v>195</v>
      </c>
      <c r="AT748" s="197" t="s">
        <v>145</v>
      </c>
      <c r="AU748" s="197" t="s">
        <v>83</v>
      </c>
      <c r="AY748" s="17" t="s">
        <v>143</v>
      </c>
      <c r="BE748" s="198">
        <f>IF(N748="základní",J748,0)</f>
        <v>0</v>
      </c>
      <c r="BF748" s="198">
        <f>IF(N748="snížená",J748,0)</f>
        <v>0</v>
      </c>
      <c r="BG748" s="198">
        <f>IF(N748="zákl. přenesená",J748,0)</f>
        <v>0</v>
      </c>
      <c r="BH748" s="198">
        <f>IF(N748="sníž. přenesená",J748,0)</f>
        <v>0</v>
      </c>
      <c r="BI748" s="198">
        <f>IF(N748="nulová",J748,0)</f>
        <v>0</v>
      </c>
      <c r="BJ748" s="17" t="s">
        <v>81</v>
      </c>
      <c r="BK748" s="198">
        <f>ROUND(I748*H748,2)</f>
        <v>0</v>
      </c>
      <c r="BL748" s="17" t="s">
        <v>195</v>
      </c>
      <c r="BM748" s="197" t="s">
        <v>1079</v>
      </c>
    </row>
    <row r="749" spans="1:65" s="2" customFormat="1" ht="11.25">
      <c r="A749" s="34"/>
      <c r="B749" s="35"/>
      <c r="C749" s="36"/>
      <c r="D749" s="199" t="s">
        <v>151</v>
      </c>
      <c r="E749" s="36"/>
      <c r="F749" s="200" t="s">
        <v>1080</v>
      </c>
      <c r="G749" s="36"/>
      <c r="H749" s="36"/>
      <c r="I749" s="201"/>
      <c r="J749" s="36"/>
      <c r="K749" s="36"/>
      <c r="L749" s="39"/>
      <c r="M749" s="202"/>
      <c r="N749" s="203"/>
      <c r="O749" s="71"/>
      <c r="P749" s="71"/>
      <c r="Q749" s="71"/>
      <c r="R749" s="71"/>
      <c r="S749" s="71"/>
      <c r="T749" s="72"/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T749" s="17" t="s">
        <v>151</v>
      </c>
      <c r="AU749" s="17" t="s">
        <v>83</v>
      </c>
    </row>
    <row r="750" spans="1:65" s="2" customFormat="1" ht="16.5" customHeight="1">
      <c r="A750" s="34"/>
      <c r="B750" s="35"/>
      <c r="C750" s="186" t="s">
        <v>1081</v>
      </c>
      <c r="D750" s="186" t="s">
        <v>145</v>
      </c>
      <c r="E750" s="187" t="s">
        <v>1082</v>
      </c>
      <c r="F750" s="188" t="s">
        <v>1083</v>
      </c>
      <c r="G750" s="189" t="s">
        <v>323</v>
      </c>
      <c r="H750" s="190">
        <v>211.26</v>
      </c>
      <c r="I750" s="191"/>
      <c r="J750" s="192">
        <f>ROUND(I750*H750,2)</f>
        <v>0</v>
      </c>
      <c r="K750" s="188" t="s">
        <v>149</v>
      </c>
      <c r="L750" s="39"/>
      <c r="M750" s="193" t="s">
        <v>1</v>
      </c>
      <c r="N750" s="194" t="s">
        <v>38</v>
      </c>
      <c r="O750" s="71"/>
      <c r="P750" s="195">
        <f>O750*H750</f>
        <v>0</v>
      </c>
      <c r="Q750" s="195">
        <v>0</v>
      </c>
      <c r="R750" s="195">
        <f>Q750*H750</f>
        <v>0</v>
      </c>
      <c r="S750" s="195">
        <v>0</v>
      </c>
      <c r="T750" s="196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7" t="s">
        <v>195</v>
      </c>
      <c r="AT750" s="197" t="s">
        <v>145</v>
      </c>
      <c r="AU750" s="197" t="s">
        <v>83</v>
      </c>
      <c r="AY750" s="17" t="s">
        <v>143</v>
      </c>
      <c r="BE750" s="198">
        <f>IF(N750="základní",J750,0)</f>
        <v>0</v>
      </c>
      <c r="BF750" s="198">
        <f>IF(N750="snížená",J750,0)</f>
        <v>0</v>
      </c>
      <c r="BG750" s="198">
        <f>IF(N750="zákl. přenesená",J750,0)</f>
        <v>0</v>
      </c>
      <c r="BH750" s="198">
        <f>IF(N750="sníž. přenesená",J750,0)</f>
        <v>0</v>
      </c>
      <c r="BI750" s="198">
        <f>IF(N750="nulová",J750,0)</f>
        <v>0</v>
      </c>
      <c r="BJ750" s="17" t="s">
        <v>81</v>
      </c>
      <c r="BK750" s="198">
        <f>ROUND(I750*H750,2)</f>
        <v>0</v>
      </c>
      <c r="BL750" s="17" t="s">
        <v>195</v>
      </c>
      <c r="BM750" s="197" t="s">
        <v>1084</v>
      </c>
    </row>
    <row r="751" spans="1:65" s="2" customFormat="1" ht="11.25">
      <c r="A751" s="34"/>
      <c r="B751" s="35"/>
      <c r="C751" s="36"/>
      <c r="D751" s="199" t="s">
        <v>151</v>
      </c>
      <c r="E751" s="36"/>
      <c r="F751" s="200" t="s">
        <v>1085</v>
      </c>
      <c r="G751" s="36"/>
      <c r="H751" s="36"/>
      <c r="I751" s="201"/>
      <c r="J751" s="36"/>
      <c r="K751" s="36"/>
      <c r="L751" s="39"/>
      <c r="M751" s="202"/>
      <c r="N751" s="203"/>
      <c r="O751" s="71"/>
      <c r="P751" s="71"/>
      <c r="Q751" s="71"/>
      <c r="R751" s="71"/>
      <c r="S751" s="71"/>
      <c r="T751" s="72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T751" s="17" t="s">
        <v>151</v>
      </c>
      <c r="AU751" s="17" t="s">
        <v>83</v>
      </c>
    </row>
    <row r="752" spans="1:65" s="2" customFormat="1" ht="24.2" customHeight="1">
      <c r="A752" s="34"/>
      <c r="B752" s="35"/>
      <c r="C752" s="186" t="s">
        <v>675</v>
      </c>
      <c r="D752" s="186" t="s">
        <v>145</v>
      </c>
      <c r="E752" s="187" t="s">
        <v>1086</v>
      </c>
      <c r="F752" s="188" t="s">
        <v>1087</v>
      </c>
      <c r="G752" s="189" t="s">
        <v>180</v>
      </c>
      <c r="H752" s="190">
        <v>303.077</v>
      </c>
      <c r="I752" s="191"/>
      <c r="J752" s="192">
        <f>ROUND(I752*H752,2)</f>
        <v>0</v>
      </c>
      <c r="K752" s="188" t="s">
        <v>149</v>
      </c>
      <c r="L752" s="39"/>
      <c r="M752" s="193" t="s">
        <v>1</v>
      </c>
      <c r="N752" s="194" t="s">
        <v>38</v>
      </c>
      <c r="O752" s="71"/>
      <c r="P752" s="195">
        <f>O752*H752</f>
        <v>0</v>
      </c>
      <c r="Q752" s="195">
        <v>0</v>
      </c>
      <c r="R752" s="195">
        <f>Q752*H752</f>
        <v>0</v>
      </c>
      <c r="S752" s="195">
        <v>0</v>
      </c>
      <c r="T752" s="196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7" t="s">
        <v>195</v>
      </c>
      <c r="AT752" s="197" t="s">
        <v>145</v>
      </c>
      <c r="AU752" s="197" t="s">
        <v>83</v>
      </c>
      <c r="AY752" s="17" t="s">
        <v>143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7" t="s">
        <v>81</v>
      </c>
      <c r="BK752" s="198">
        <f>ROUND(I752*H752,2)</f>
        <v>0</v>
      </c>
      <c r="BL752" s="17" t="s">
        <v>195</v>
      </c>
      <c r="BM752" s="197" t="s">
        <v>1088</v>
      </c>
    </row>
    <row r="753" spans="1:65" s="2" customFormat="1" ht="11.25">
      <c r="A753" s="34"/>
      <c r="B753" s="35"/>
      <c r="C753" s="36"/>
      <c r="D753" s="199" t="s">
        <v>151</v>
      </c>
      <c r="E753" s="36"/>
      <c r="F753" s="200" t="s">
        <v>1089</v>
      </c>
      <c r="G753" s="36"/>
      <c r="H753" s="36"/>
      <c r="I753" s="201"/>
      <c r="J753" s="36"/>
      <c r="K753" s="36"/>
      <c r="L753" s="39"/>
      <c r="M753" s="202"/>
      <c r="N753" s="203"/>
      <c r="O753" s="71"/>
      <c r="P753" s="71"/>
      <c r="Q753" s="71"/>
      <c r="R753" s="71"/>
      <c r="S753" s="71"/>
      <c r="T753" s="72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7" t="s">
        <v>151</v>
      </c>
      <c r="AU753" s="17" t="s">
        <v>83</v>
      </c>
    </row>
    <row r="754" spans="1:65" s="13" customFormat="1" ht="11.25">
      <c r="B754" s="204"/>
      <c r="C754" s="205"/>
      <c r="D754" s="206" t="s">
        <v>153</v>
      </c>
      <c r="E754" s="207" t="s">
        <v>1</v>
      </c>
      <c r="F754" s="208" t="s">
        <v>1042</v>
      </c>
      <c r="G754" s="205"/>
      <c r="H754" s="209">
        <v>303.077</v>
      </c>
      <c r="I754" s="210"/>
      <c r="J754" s="205"/>
      <c r="K754" s="205"/>
      <c r="L754" s="211"/>
      <c r="M754" s="212"/>
      <c r="N754" s="213"/>
      <c r="O754" s="213"/>
      <c r="P754" s="213"/>
      <c r="Q754" s="213"/>
      <c r="R754" s="213"/>
      <c r="S754" s="213"/>
      <c r="T754" s="214"/>
      <c r="AT754" s="215" t="s">
        <v>153</v>
      </c>
      <c r="AU754" s="215" t="s">
        <v>83</v>
      </c>
      <c r="AV754" s="13" t="s">
        <v>83</v>
      </c>
      <c r="AW754" s="13" t="s">
        <v>30</v>
      </c>
      <c r="AX754" s="13" t="s">
        <v>73</v>
      </c>
      <c r="AY754" s="215" t="s">
        <v>143</v>
      </c>
    </row>
    <row r="755" spans="1:65" s="14" customFormat="1" ht="11.25">
      <c r="B755" s="216"/>
      <c r="C755" s="217"/>
      <c r="D755" s="206" t="s">
        <v>153</v>
      </c>
      <c r="E755" s="218" t="s">
        <v>1</v>
      </c>
      <c r="F755" s="219" t="s">
        <v>155</v>
      </c>
      <c r="G755" s="217"/>
      <c r="H755" s="220">
        <v>303.077</v>
      </c>
      <c r="I755" s="221"/>
      <c r="J755" s="217"/>
      <c r="K755" s="217"/>
      <c r="L755" s="222"/>
      <c r="M755" s="223"/>
      <c r="N755" s="224"/>
      <c r="O755" s="224"/>
      <c r="P755" s="224"/>
      <c r="Q755" s="224"/>
      <c r="R755" s="224"/>
      <c r="S755" s="224"/>
      <c r="T755" s="225"/>
      <c r="AT755" s="226" t="s">
        <v>153</v>
      </c>
      <c r="AU755" s="226" t="s">
        <v>83</v>
      </c>
      <c r="AV755" s="14" t="s">
        <v>150</v>
      </c>
      <c r="AW755" s="14" t="s">
        <v>30</v>
      </c>
      <c r="AX755" s="14" t="s">
        <v>81</v>
      </c>
      <c r="AY755" s="226" t="s">
        <v>143</v>
      </c>
    </row>
    <row r="756" spans="1:65" s="2" customFormat="1" ht="24.2" customHeight="1">
      <c r="A756" s="34"/>
      <c r="B756" s="35"/>
      <c r="C756" s="186" t="s">
        <v>1090</v>
      </c>
      <c r="D756" s="186" t="s">
        <v>145</v>
      </c>
      <c r="E756" s="187" t="s">
        <v>1091</v>
      </c>
      <c r="F756" s="188" t="s">
        <v>1092</v>
      </c>
      <c r="G756" s="189" t="s">
        <v>167</v>
      </c>
      <c r="H756" s="190">
        <v>11.792</v>
      </c>
      <c r="I756" s="191"/>
      <c r="J756" s="192">
        <f>ROUND(I756*H756,2)</f>
        <v>0</v>
      </c>
      <c r="K756" s="188" t="s">
        <v>149</v>
      </c>
      <c r="L756" s="39"/>
      <c r="M756" s="193" t="s">
        <v>1</v>
      </c>
      <c r="N756" s="194" t="s">
        <v>38</v>
      </c>
      <c r="O756" s="71"/>
      <c r="P756" s="195">
        <f>O756*H756</f>
        <v>0</v>
      </c>
      <c r="Q756" s="195">
        <v>0</v>
      </c>
      <c r="R756" s="195">
        <f>Q756*H756</f>
        <v>0</v>
      </c>
      <c r="S756" s="195">
        <v>0</v>
      </c>
      <c r="T756" s="196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7" t="s">
        <v>195</v>
      </c>
      <c r="AT756" s="197" t="s">
        <v>145</v>
      </c>
      <c r="AU756" s="197" t="s">
        <v>83</v>
      </c>
      <c r="AY756" s="17" t="s">
        <v>143</v>
      </c>
      <c r="BE756" s="198">
        <f>IF(N756="základní",J756,0)</f>
        <v>0</v>
      </c>
      <c r="BF756" s="198">
        <f>IF(N756="snížená",J756,0)</f>
        <v>0</v>
      </c>
      <c r="BG756" s="198">
        <f>IF(N756="zákl. přenesená",J756,0)</f>
        <v>0</v>
      </c>
      <c r="BH756" s="198">
        <f>IF(N756="sníž. přenesená",J756,0)</f>
        <v>0</v>
      </c>
      <c r="BI756" s="198">
        <f>IF(N756="nulová",J756,0)</f>
        <v>0</v>
      </c>
      <c r="BJ756" s="17" t="s">
        <v>81</v>
      </c>
      <c r="BK756" s="198">
        <f>ROUND(I756*H756,2)</f>
        <v>0</v>
      </c>
      <c r="BL756" s="17" t="s">
        <v>195</v>
      </c>
      <c r="BM756" s="197" t="s">
        <v>1093</v>
      </c>
    </row>
    <row r="757" spans="1:65" s="2" customFormat="1" ht="11.25">
      <c r="A757" s="34"/>
      <c r="B757" s="35"/>
      <c r="C757" s="36"/>
      <c r="D757" s="199" t="s">
        <v>151</v>
      </c>
      <c r="E757" s="36"/>
      <c r="F757" s="200" t="s">
        <v>1094</v>
      </c>
      <c r="G757" s="36"/>
      <c r="H757" s="36"/>
      <c r="I757" s="201"/>
      <c r="J757" s="36"/>
      <c r="K757" s="36"/>
      <c r="L757" s="39"/>
      <c r="M757" s="202"/>
      <c r="N757" s="203"/>
      <c r="O757" s="71"/>
      <c r="P757" s="71"/>
      <c r="Q757" s="71"/>
      <c r="R757" s="71"/>
      <c r="S757" s="71"/>
      <c r="T757" s="72"/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T757" s="17" t="s">
        <v>151</v>
      </c>
      <c r="AU757" s="17" t="s">
        <v>83</v>
      </c>
    </row>
    <row r="758" spans="1:65" s="12" customFormat="1" ht="22.9" customHeight="1">
      <c r="B758" s="170"/>
      <c r="C758" s="171"/>
      <c r="D758" s="172" t="s">
        <v>72</v>
      </c>
      <c r="E758" s="184" t="s">
        <v>1095</v>
      </c>
      <c r="F758" s="184" t="s">
        <v>1096</v>
      </c>
      <c r="G758" s="171"/>
      <c r="H758" s="171"/>
      <c r="I758" s="174"/>
      <c r="J758" s="185">
        <f>BK758</f>
        <v>0</v>
      </c>
      <c r="K758" s="171"/>
      <c r="L758" s="176"/>
      <c r="M758" s="177"/>
      <c r="N758" s="178"/>
      <c r="O758" s="178"/>
      <c r="P758" s="179">
        <f>SUM(P759:P791)</f>
        <v>0</v>
      </c>
      <c r="Q758" s="178"/>
      <c r="R758" s="179">
        <f>SUM(R759:R791)</f>
        <v>0</v>
      </c>
      <c r="S758" s="178"/>
      <c r="T758" s="180">
        <f>SUM(T759:T791)</f>
        <v>0</v>
      </c>
      <c r="AR758" s="181" t="s">
        <v>83</v>
      </c>
      <c r="AT758" s="182" t="s">
        <v>72</v>
      </c>
      <c r="AU758" s="182" t="s">
        <v>81</v>
      </c>
      <c r="AY758" s="181" t="s">
        <v>143</v>
      </c>
      <c r="BK758" s="183">
        <f>SUM(BK759:BK791)</f>
        <v>0</v>
      </c>
    </row>
    <row r="759" spans="1:65" s="2" customFormat="1" ht="16.5" customHeight="1">
      <c r="A759" s="34"/>
      <c r="B759" s="35"/>
      <c r="C759" s="186" t="s">
        <v>680</v>
      </c>
      <c r="D759" s="186" t="s">
        <v>145</v>
      </c>
      <c r="E759" s="187" t="s">
        <v>1097</v>
      </c>
      <c r="F759" s="188" t="s">
        <v>1098</v>
      </c>
      <c r="G759" s="189" t="s">
        <v>180</v>
      </c>
      <c r="H759" s="190">
        <v>73.951999999999998</v>
      </c>
      <c r="I759" s="191"/>
      <c r="J759" s="192">
        <f>ROUND(I759*H759,2)</f>
        <v>0</v>
      </c>
      <c r="K759" s="188" t="s">
        <v>149</v>
      </c>
      <c r="L759" s="39"/>
      <c r="M759" s="193" t="s">
        <v>1</v>
      </c>
      <c r="N759" s="194" t="s">
        <v>38</v>
      </c>
      <c r="O759" s="71"/>
      <c r="P759" s="195">
        <f>O759*H759</f>
        <v>0</v>
      </c>
      <c r="Q759" s="195">
        <v>0</v>
      </c>
      <c r="R759" s="195">
        <f>Q759*H759</f>
        <v>0</v>
      </c>
      <c r="S759" s="195">
        <v>0</v>
      </c>
      <c r="T759" s="196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97" t="s">
        <v>195</v>
      </c>
      <c r="AT759" s="197" t="s">
        <v>145</v>
      </c>
      <c r="AU759" s="197" t="s">
        <v>83</v>
      </c>
      <c r="AY759" s="17" t="s">
        <v>143</v>
      </c>
      <c r="BE759" s="198">
        <f>IF(N759="základní",J759,0)</f>
        <v>0</v>
      </c>
      <c r="BF759" s="198">
        <f>IF(N759="snížená",J759,0)</f>
        <v>0</v>
      </c>
      <c r="BG759" s="198">
        <f>IF(N759="zákl. přenesená",J759,0)</f>
        <v>0</v>
      </c>
      <c r="BH759" s="198">
        <f>IF(N759="sníž. přenesená",J759,0)</f>
        <v>0</v>
      </c>
      <c r="BI759" s="198">
        <f>IF(N759="nulová",J759,0)</f>
        <v>0</v>
      </c>
      <c r="BJ759" s="17" t="s">
        <v>81</v>
      </c>
      <c r="BK759" s="198">
        <f>ROUND(I759*H759,2)</f>
        <v>0</v>
      </c>
      <c r="BL759" s="17" t="s">
        <v>195</v>
      </c>
      <c r="BM759" s="197" t="s">
        <v>1099</v>
      </c>
    </row>
    <row r="760" spans="1:65" s="2" customFormat="1" ht="11.25">
      <c r="A760" s="34"/>
      <c r="B760" s="35"/>
      <c r="C760" s="36"/>
      <c r="D760" s="199" t="s">
        <v>151</v>
      </c>
      <c r="E760" s="36"/>
      <c r="F760" s="200" t="s">
        <v>1100</v>
      </c>
      <c r="G760" s="36"/>
      <c r="H760" s="36"/>
      <c r="I760" s="201"/>
      <c r="J760" s="36"/>
      <c r="K760" s="36"/>
      <c r="L760" s="39"/>
      <c r="M760" s="202"/>
      <c r="N760" s="203"/>
      <c r="O760" s="71"/>
      <c r="P760" s="71"/>
      <c r="Q760" s="71"/>
      <c r="R760" s="71"/>
      <c r="S760" s="71"/>
      <c r="T760" s="72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T760" s="17" t="s">
        <v>151</v>
      </c>
      <c r="AU760" s="17" t="s">
        <v>83</v>
      </c>
    </row>
    <row r="761" spans="1:65" s="13" customFormat="1" ht="11.25">
      <c r="B761" s="204"/>
      <c r="C761" s="205"/>
      <c r="D761" s="206" t="s">
        <v>153</v>
      </c>
      <c r="E761" s="207" t="s">
        <v>1</v>
      </c>
      <c r="F761" s="208" t="s">
        <v>1101</v>
      </c>
      <c r="G761" s="205"/>
      <c r="H761" s="209">
        <v>13.96</v>
      </c>
      <c r="I761" s="210"/>
      <c r="J761" s="205"/>
      <c r="K761" s="205"/>
      <c r="L761" s="211"/>
      <c r="M761" s="212"/>
      <c r="N761" s="213"/>
      <c r="O761" s="213"/>
      <c r="P761" s="213"/>
      <c r="Q761" s="213"/>
      <c r="R761" s="213"/>
      <c r="S761" s="213"/>
      <c r="T761" s="214"/>
      <c r="AT761" s="215" t="s">
        <v>153</v>
      </c>
      <c r="AU761" s="215" t="s">
        <v>83</v>
      </c>
      <c r="AV761" s="13" t="s">
        <v>83</v>
      </c>
      <c r="AW761" s="13" t="s">
        <v>30</v>
      </c>
      <c r="AX761" s="13" t="s">
        <v>73</v>
      </c>
      <c r="AY761" s="215" t="s">
        <v>143</v>
      </c>
    </row>
    <row r="762" spans="1:65" s="13" customFormat="1" ht="11.25">
      <c r="B762" s="204"/>
      <c r="C762" s="205"/>
      <c r="D762" s="206" t="s">
        <v>153</v>
      </c>
      <c r="E762" s="207" t="s">
        <v>1</v>
      </c>
      <c r="F762" s="208" t="s">
        <v>1102</v>
      </c>
      <c r="G762" s="205"/>
      <c r="H762" s="209">
        <v>22.128</v>
      </c>
      <c r="I762" s="210"/>
      <c r="J762" s="205"/>
      <c r="K762" s="205"/>
      <c r="L762" s="211"/>
      <c r="M762" s="212"/>
      <c r="N762" s="213"/>
      <c r="O762" s="213"/>
      <c r="P762" s="213"/>
      <c r="Q762" s="213"/>
      <c r="R762" s="213"/>
      <c r="S762" s="213"/>
      <c r="T762" s="214"/>
      <c r="AT762" s="215" t="s">
        <v>153</v>
      </c>
      <c r="AU762" s="215" t="s">
        <v>83</v>
      </c>
      <c r="AV762" s="13" t="s">
        <v>83</v>
      </c>
      <c r="AW762" s="13" t="s">
        <v>30</v>
      </c>
      <c r="AX762" s="13" t="s">
        <v>73</v>
      </c>
      <c r="AY762" s="215" t="s">
        <v>143</v>
      </c>
    </row>
    <row r="763" spans="1:65" s="13" customFormat="1" ht="11.25">
      <c r="B763" s="204"/>
      <c r="C763" s="205"/>
      <c r="D763" s="206" t="s">
        <v>153</v>
      </c>
      <c r="E763" s="207" t="s">
        <v>1</v>
      </c>
      <c r="F763" s="208" t="s">
        <v>1103</v>
      </c>
      <c r="G763" s="205"/>
      <c r="H763" s="209">
        <v>-2.36</v>
      </c>
      <c r="I763" s="210"/>
      <c r="J763" s="205"/>
      <c r="K763" s="205"/>
      <c r="L763" s="211"/>
      <c r="M763" s="212"/>
      <c r="N763" s="213"/>
      <c r="O763" s="213"/>
      <c r="P763" s="213"/>
      <c r="Q763" s="213"/>
      <c r="R763" s="213"/>
      <c r="S763" s="213"/>
      <c r="T763" s="214"/>
      <c r="AT763" s="215" t="s">
        <v>153</v>
      </c>
      <c r="AU763" s="215" t="s">
        <v>83</v>
      </c>
      <c r="AV763" s="13" t="s">
        <v>83</v>
      </c>
      <c r="AW763" s="13" t="s">
        <v>30</v>
      </c>
      <c r="AX763" s="13" t="s">
        <v>73</v>
      </c>
      <c r="AY763" s="215" t="s">
        <v>143</v>
      </c>
    </row>
    <row r="764" spans="1:65" s="13" customFormat="1" ht="11.25">
      <c r="B764" s="204"/>
      <c r="C764" s="205"/>
      <c r="D764" s="206" t="s">
        <v>153</v>
      </c>
      <c r="E764" s="207" t="s">
        <v>1</v>
      </c>
      <c r="F764" s="208" t="s">
        <v>1104</v>
      </c>
      <c r="G764" s="205"/>
      <c r="H764" s="209">
        <v>0.45</v>
      </c>
      <c r="I764" s="210"/>
      <c r="J764" s="205"/>
      <c r="K764" s="205"/>
      <c r="L764" s="211"/>
      <c r="M764" s="212"/>
      <c r="N764" s="213"/>
      <c r="O764" s="213"/>
      <c r="P764" s="213"/>
      <c r="Q764" s="213"/>
      <c r="R764" s="213"/>
      <c r="S764" s="213"/>
      <c r="T764" s="214"/>
      <c r="AT764" s="215" t="s">
        <v>153</v>
      </c>
      <c r="AU764" s="215" t="s">
        <v>83</v>
      </c>
      <c r="AV764" s="13" t="s">
        <v>83</v>
      </c>
      <c r="AW764" s="13" t="s">
        <v>30</v>
      </c>
      <c r="AX764" s="13" t="s">
        <v>73</v>
      </c>
      <c r="AY764" s="215" t="s">
        <v>143</v>
      </c>
    </row>
    <row r="765" spans="1:65" s="13" customFormat="1" ht="11.25">
      <c r="B765" s="204"/>
      <c r="C765" s="205"/>
      <c r="D765" s="206" t="s">
        <v>153</v>
      </c>
      <c r="E765" s="207" t="s">
        <v>1</v>
      </c>
      <c r="F765" s="208" t="s">
        <v>1105</v>
      </c>
      <c r="G765" s="205"/>
      <c r="H765" s="209">
        <v>23.616</v>
      </c>
      <c r="I765" s="210"/>
      <c r="J765" s="205"/>
      <c r="K765" s="205"/>
      <c r="L765" s="211"/>
      <c r="M765" s="212"/>
      <c r="N765" s="213"/>
      <c r="O765" s="213"/>
      <c r="P765" s="213"/>
      <c r="Q765" s="213"/>
      <c r="R765" s="213"/>
      <c r="S765" s="213"/>
      <c r="T765" s="214"/>
      <c r="AT765" s="215" t="s">
        <v>153</v>
      </c>
      <c r="AU765" s="215" t="s">
        <v>83</v>
      </c>
      <c r="AV765" s="13" t="s">
        <v>83</v>
      </c>
      <c r="AW765" s="13" t="s">
        <v>30</v>
      </c>
      <c r="AX765" s="13" t="s">
        <v>73</v>
      </c>
      <c r="AY765" s="215" t="s">
        <v>143</v>
      </c>
    </row>
    <row r="766" spans="1:65" s="13" customFormat="1" ht="11.25">
      <c r="B766" s="204"/>
      <c r="C766" s="205"/>
      <c r="D766" s="206" t="s">
        <v>153</v>
      </c>
      <c r="E766" s="207" t="s">
        <v>1</v>
      </c>
      <c r="F766" s="208" t="s">
        <v>1106</v>
      </c>
      <c r="G766" s="205"/>
      <c r="H766" s="209">
        <v>-4.2</v>
      </c>
      <c r="I766" s="210"/>
      <c r="J766" s="205"/>
      <c r="K766" s="205"/>
      <c r="L766" s="211"/>
      <c r="M766" s="212"/>
      <c r="N766" s="213"/>
      <c r="O766" s="213"/>
      <c r="P766" s="213"/>
      <c r="Q766" s="213"/>
      <c r="R766" s="213"/>
      <c r="S766" s="213"/>
      <c r="T766" s="214"/>
      <c r="AT766" s="215" t="s">
        <v>153</v>
      </c>
      <c r="AU766" s="215" t="s">
        <v>83</v>
      </c>
      <c r="AV766" s="13" t="s">
        <v>83</v>
      </c>
      <c r="AW766" s="13" t="s">
        <v>30</v>
      </c>
      <c r="AX766" s="13" t="s">
        <v>73</v>
      </c>
      <c r="AY766" s="215" t="s">
        <v>143</v>
      </c>
    </row>
    <row r="767" spans="1:65" s="13" customFormat="1" ht="11.25">
      <c r="B767" s="204"/>
      <c r="C767" s="205"/>
      <c r="D767" s="206" t="s">
        <v>153</v>
      </c>
      <c r="E767" s="207" t="s">
        <v>1</v>
      </c>
      <c r="F767" s="208" t="s">
        <v>1107</v>
      </c>
      <c r="G767" s="205"/>
      <c r="H767" s="209">
        <v>-0.64</v>
      </c>
      <c r="I767" s="210"/>
      <c r="J767" s="205"/>
      <c r="K767" s="205"/>
      <c r="L767" s="211"/>
      <c r="M767" s="212"/>
      <c r="N767" s="213"/>
      <c r="O767" s="213"/>
      <c r="P767" s="213"/>
      <c r="Q767" s="213"/>
      <c r="R767" s="213"/>
      <c r="S767" s="213"/>
      <c r="T767" s="214"/>
      <c r="AT767" s="215" t="s">
        <v>153</v>
      </c>
      <c r="AU767" s="215" t="s">
        <v>83</v>
      </c>
      <c r="AV767" s="13" t="s">
        <v>83</v>
      </c>
      <c r="AW767" s="13" t="s">
        <v>30</v>
      </c>
      <c r="AX767" s="13" t="s">
        <v>73</v>
      </c>
      <c r="AY767" s="215" t="s">
        <v>143</v>
      </c>
    </row>
    <row r="768" spans="1:65" s="13" customFormat="1" ht="11.25">
      <c r="B768" s="204"/>
      <c r="C768" s="205"/>
      <c r="D768" s="206" t="s">
        <v>153</v>
      </c>
      <c r="E768" s="207" t="s">
        <v>1</v>
      </c>
      <c r="F768" s="208" t="s">
        <v>1108</v>
      </c>
      <c r="G768" s="205"/>
      <c r="H768" s="209">
        <v>0.35</v>
      </c>
      <c r="I768" s="210"/>
      <c r="J768" s="205"/>
      <c r="K768" s="205"/>
      <c r="L768" s="211"/>
      <c r="M768" s="212"/>
      <c r="N768" s="213"/>
      <c r="O768" s="213"/>
      <c r="P768" s="213"/>
      <c r="Q768" s="213"/>
      <c r="R768" s="213"/>
      <c r="S768" s="213"/>
      <c r="T768" s="214"/>
      <c r="AT768" s="215" t="s">
        <v>153</v>
      </c>
      <c r="AU768" s="215" t="s">
        <v>83</v>
      </c>
      <c r="AV768" s="13" t="s">
        <v>83</v>
      </c>
      <c r="AW768" s="13" t="s">
        <v>30</v>
      </c>
      <c r="AX768" s="13" t="s">
        <v>73</v>
      </c>
      <c r="AY768" s="215" t="s">
        <v>143</v>
      </c>
    </row>
    <row r="769" spans="1:65" s="13" customFormat="1" ht="11.25">
      <c r="B769" s="204"/>
      <c r="C769" s="205"/>
      <c r="D769" s="206" t="s">
        <v>153</v>
      </c>
      <c r="E769" s="207" t="s">
        <v>1</v>
      </c>
      <c r="F769" s="208" t="s">
        <v>1109</v>
      </c>
      <c r="G769" s="205"/>
      <c r="H769" s="209">
        <v>23.448</v>
      </c>
      <c r="I769" s="210"/>
      <c r="J769" s="205"/>
      <c r="K769" s="205"/>
      <c r="L769" s="211"/>
      <c r="M769" s="212"/>
      <c r="N769" s="213"/>
      <c r="O769" s="213"/>
      <c r="P769" s="213"/>
      <c r="Q769" s="213"/>
      <c r="R769" s="213"/>
      <c r="S769" s="213"/>
      <c r="T769" s="214"/>
      <c r="AT769" s="215" t="s">
        <v>153</v>
      </c>
      <c r="AU769" s="215" t="s">
        <v>83</v>
      </c>
      <c r="AV769" s="13" t="s">
        <v>83</v>
      </c>
      <c r="AW769" s="13" t="s">
        <v>30</v>
      </c>
      <c r="AX769" s="13" t="s">
        <v>73</v>
      </c>
      <c r="AY769" s="215" t="s">
        <v>143</v>
      </c>
    </row>
    <row r="770" spans="1:65" s="13" customFormat="1" ht="11.25">
      <c r="B770" s="204"/>
      <c r="C770" s="205"/>
      <c r="D770" s="206" t="s">
        <v>153</v>
      </c>
      <c r="E770" s="207" t="s">
        <v>1</v>
      </c>
      <c r="F770" s="208" t="s">
        <v>1110</v>
      </c>
      <c r="G770" s="205"/>
      <c r="H770" s="209">
        <v>-1.2</v>
      </c>
      <c r="I770" s="210"/>
      <c r="J770" s="205"/>
      <c r="K770" s="205"/>
      <c r="L770" s="211"/>
      <c r="M770" s="212"/>
      <c r="N770" s="213"/>
      <c r="O770" s="213"/>
      <c r="P770" s="213"/>
      <c r="Q770" s="213"/>
      <c r="R770" s="213"/>
      <c r="S770" s="213"/>
      <c r="T770" s="214"/>
      <c r="AT770" s="215" t="s">
        <v>153</v>
      </c>
      <c r="AU770" s="215" t="s">
        <v>83</v>
      </c>
      <c r="AV770" s="13" t="s">
        <v>83</v>
      </c>
      <c r="AW770" s="13" t="s">
        <v>30</v>
      </c>
      <c r="AX770" s="13" t="s">
        <v>73</v>
      </c>
      <c r="AY770" s="215" t="s">
        <v>143</v>
      </c>
    </row>
    <row r="771" spans="1:65" s="13" customFormat="1" ht="11.25">
      <c r="B771" s="204"/>
      <c r="C771" s="205"/>
      <c r="D771" s="206" t="s">
        <v>153</v>
      </c>
      <c r="E771" s="207" t="s">
        <v>1</v>
      </c>
      <c r="F771" s="208" t="s">
        <v>1111</v>
      </c>
      <c r="G771" s="205"/>
      <c r="H771" s="209">
        <v>-1.6</v>
      </c>
      <c r="I771" s="210"/>
      <c r="J771" s="205"/>
      <c r="K771" s="205"/>
      <c r="L771" s="211"/>
      <c r="M771" s="212"/>
      <c r="N771" s="213"/>
      <c r="O771" s="213"/>
      <c r="P771" s="213"/>
      <c r="Q771" s="213"/>
      <c r="R771" s="213"/>
      <c r="S771" s="213"/>
      <c r="T771" s="214"/>
      <c r="AT771" s="215" t="s">
        <v>153</v>
      </c>
      <c r="AU771" s="215" t="s">
        <v>83</v>
      </c>
      <c r="AV771" s="13" t="s">
        <v>83</v>
      </c>
      <c r="AW771" s="13" t="s">
        <v>30</v>
      </c>
      <c r="AX771" s="13" t="s">
        <v>73</v>
      </c>
      <c r="AY771" s="215" t="s">
        <v>143</v>
      </c>
    </row>
    <row r="772" spans="1:65" s="14" customFormat="1" ht="11.25">
      <c r="B772" s="216"/>
      <c r="C772" s="217"/>
      <c r="D772" s="206" t="s">
        <v>153</v>
      </c>
      <c r="E772" s="218" t="s">
        <v>1</v>
      </c>
      <c r="F772" s="219" t="s">
        <v>155</v>
      </c>
      <c r="G772" s="217"/>
      <c r="H772" s="220">
        <v>73.951999999999998</v>
      </c>
      <c r="I772" s="221"/>
      <c r="J772" s="217"/>
      <c r="K772" s="217"/>
      <c r="L772" s="222"/>
      <c r="M772" s="223"/>
      <c r="N772" s="224"/>
      <c r="O772" s="224"/>
      <c r="P772" s="224"/>
      <c r="Q772" s="224"/>
      <c r="R772" s="224"/>
      <c r="S772" s="224"/>
      <c r="T772" s="225"/>
      <c r="AT772" s="226" t="s">
        <v>153</v>
      </c>
      <c r="AU772" s="226" t="s">
        <v>83</v>
      </c>
      <c r="AV772" s="14" t="s">
        <v>150</v>
      </c>
      <c r="AW772" s="14" t="s">
        <v>30</v>
      </c>
      <c r="AX772" s="14" t="s">
        <v>81</v>
      </c>
      <c r="AY772" s="226" t="s">
        <v>143</v>
      </c>
    </row>
    <row r="773" spans="1:65" s="2" customFormat="1" ht="37.9" customHeight="1">
      <c r="A773" s="34"/>
      <c r="B773" s="35"/>
      <c r="C773" s="186" t="s">
        <v>1112</v>
      </c>
      <c r="D773" s="186" t="s">
        <v>145</v>
      </c>
      <c r="E773" s="187" t="s">
        <v>1113</v>
      </c>
      <c r="F773" s="188" t="s">
        <v>1114</v>
      </c>
      <c r="G773" s="189" t="s">
        <v>180</v>
      </c>
      <c r="H773" s="190">
        <v>73.951999999999998</v>
      </c>
      <c r="I773" s="191"/>
      <c r="J773" s="192">
        <f>ROUND(I773*H773,2)</f>
        <v>0</v>
      </c>
      <c r="K773" s="188" t="s">
        <v>149</v>
      </c>
      <c r="L773" s="39"/>
      <c r="M773" s="193" t="s">
        <v>1</v>
      </c>
      <c r="N773" s="194" t="s">
        <v>38</v>
      </c>
      <c r="O773" s="71"/>
      <c r="P773" s="195">
        <f>O773*H773</f>
        <v>0</v>
      </c>
      <c r="Q773" s="195">
        <v>0</v>
      </c>
      <c r="R773" s="195">
        <f>Q773*H773</f>
        <v>0</v>
      </c>
      <c r="S773" s="195">
        <v>0</v>
      </c>
      <c r="T773" s="196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7" t="s">
        <v>195</v>
      </c>
      <c r="AT773" s="197" t="s">
        <v>145</v>
      </c>
      <c r="AU773" s="197" t="s">
        <v>83</v>
      </c>
      <c r="AY773" s="17" t="s">
        <v>143</v>
      </c>
      <c r="BE773" s="198">
        <f>IF(N773="základní",J773,0)</f>
        <v>0</v>
      </c>
      <c r="BF773" s="198">
        <f>IF(N773="snížená",J773,0)</f>
        <v>0</v>
      </c>
      <c r="BG773" s="198">
        <f>IF(N773="zákl. přenesená",J773,0)</f>
        <v>0</v>
      </c>
      <c r="BH773" s="198">
        <f>IF(N773="sníž. přenesená",J773,0)</f>
        <v>0</v>
      </c>
      <c r="BI773" s="198">
        <f>IF(N773="nulová",J773,0)</f>
        <v>0</v>
      </c>
      <c r="BJ773" s="17" t="s">
        <v>81</v>
      </c>
      <c r="BK773" s="198">
        <f>ROUND(I773*H773,2)</f>
        <v>0</v>
      </c>
      <c r="BL773" s="17" t="s">
        <v>195</v>
      </c>
      <c r="BM773" s="197" t="s">
        <v>1115</v>
      </c>
    </row>
    <row r="774" spans="1:65" s="2" customFormat="1" ht="11.25">
      <c r="A774" s="34"/>
      <c r="B774" s="35"/>
      <c r="C774" s="36"/>
      <c r="D774" s="199" t="s">
        <v>151</v>
      </c>
      <c r="E774" s="36"/>
      <c r="F774" s="200" t="s">
        <v>1116</v>
      </c>
      <c r="G774" s="36"/>
      <c r="H774" s="36"/>
      <c r="I774" s="201"/>
      <c r="J774" s="36"/>
      <c r="K774" s="36"/>
      <c r="L774" s="39"/>
      <c r="M774" s="202"/>
      <c r="N774" s="203"/>
      <c r="O774" s="71"/>
      <c r="P774" s="71"/>
      <c r="Q774" s="71"/>
      <c r="R774" s="71"/>
      <c r="S774" s="71"/>
      <c r="T774" s="72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151</v>
      </c>
      <c r="AU774" s="17" t="s">
        <v>83</v>
      </c>
    </row>
    <row r="775" spans="1:65" s="2" customFormat="1" ht="24.2" customHeight="1">
      <c r="A775" s="34"/>
      <c r="B775" s="35"/>
      <c r="C775" s="227" t="s">
        <v>684</v>
      </c>
      <c r="D775" s="227" t="s">
        <v>219</v>
      </c>
      <c r="E775" s="228" t="s">
        <v>1117</v>
      </c>
      <c r="F775" s="229" t="s">
        <v>1118</v>
      </c>
      <c r="G775" s="230" t="s">
        <v>180</v>
      </c>
      <c r="H775" s="231">
        <v>85.045000000000002</v>
      </c>
      <c r="I775" s="232"/>
      <c r="J775" s="233">
        <f>ROUND(I775*H775,2)</f>
        <v>0</v>
      </c>
      <c r="K775" s="229" t="s">
        <v>149</v>
      </c>
      <c r="L775" s="234"/>
      <c r="M775" s="235" t="s">
        <v>1</v>
      </c>
      <c r="N775" s="236" t="s">
        <v>38</v>
      </c>
      <c r="O775" s="71"/>
      <c r="P775" s="195">
        <f>O775*H775</f>
        <v>0</v>
      </c>
      <c r="Q775" s="195">
        <v>0</v>
      </c>
      <c r="R775" s="195">
        <f>Q775*H775</f>
        <v>0</v>
      </c>
      <c r="S775" s="195">
        <v>0</v>
      </c>
      <c r="T775" s="196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7" t="s">
        <v>239</v>
      </c>
      <c r="AT775" s="197" t="s">
        <v>219</v>
      </c>
      <c r="AU775" s="197" t="s">
        <v>83</v>
      </c>
      <c r="AY775" s="17" t="s">
        <v>143</v>
      </c>
      <c r="BE775" s="198">
        <f>IF(N775="základní",J775,0)</f>
        <v>0</v>
      </c>
      <c r="BF775" s="198">
        <f>IF(N775="snížená",J775,0)</f>
        <v>0</v>
      </c>
      <c r="BG775" s="198">
        <f>IF(N775="zákl. přenesená",J775,0)</f>
        <v>0</v>
      </c>
      <c r="BH775" s="198">
        <f>IF(N775="sníž. přenesená",J775,0)</f>
        <v>0</v>
      </c>
      <c r="BI775" s="198">
        <f>IF(N775="nulová",J775,0)</f>
        <v>0</v>
      </c>
      <c r="BJ775" s="17" t="s">
        <v>81</v>
      </c>
      <c r="BK775" s="198">
        <f>ROUND(I775*H775,2)</f>
        <v>0</v>
      </c>
      <c r="BL775" s="17" t="s">
        <v>195</v>
      </c>
      <c r="BM775" s="197" t="s">
        <v>1119</v>
      </c>
    </row>
    <row r="776" spans="1:65" s="13" customFormat="1" ht="11.25">
      <c r="B776" s="204"/>
      <c r="C776" s="205"/>
      <c r="D776" s="206" t="s">
        <v>153</v>
      </c>
      <c r="E776" s="207" t="s">
        <v>1</v>
      </c>
      <c r="F776" s="208" t="s">
        <v>1120</v>
      </c>
      <c r="G776" s="205"/>
      <c r="H776" s="209">
        <v>85.045000000000002</v>
      </c>
      <c r="I776" s="210"/>
      <c r="J776" s="205"/>
      <c r="K776" s="205"/>
      <c r="L776" s="211"/>
      <c r="M776" s="212"/>
      <c r="N776" s="213"/>
      <c r="O776" s="213"/>
      <c r="P776" s="213"/>
      <c r="Q776" s="213"/>
      <c r="R776" s="213"/>
      <c r="S776" s="213"/>
      <c r="T776" s="214"/>
      <c r="AT776" s="215" t="s">
        <v>153</v>
      </c>
      <c r="AU776" s="215" t="s">
        <v>83</v>
      </c>
      <c r="AV776" s="13" t="s">
        <v>83</v>
      </c>
      <c r="AW776" s="13" t="s">
        <v>30</v>
      </c>
      <c r="AX776" s="13" t="s">
        <v>73</v>
      </c>
      <c r="AY776" s="215" t="s">
        <v>143</v>
      </c>
    </row>
    <row r="777" spans="1:65" s="14" customFormat="1" ht="11.25">
      <c r="B777" s="216"/>
      <c r="C777" s="217"/>
      <c r="D777" s="206" t="s">
        <v>153</v>
      </c>
      <c r="E777" s="218" t="s">
        <v>1</v>
      </c>
      <c r="F777" s="219" t="s">
        <v>155</v>
      </c>
      <c r="G777" s="217"/>
      <c r="H777" s="220">
        <v>85.045000000000002</v>
      </c>
      <c r="I777" s="221"/>
      <c r="J777" s="217"/>
      <c r="K777" s="217"/>
      <c r="L777" s="222"/>
      <c r="M777" s="223"/>
      <c r="N777" s="224"/>
      <c r="O777" s="224"/>
      <c r="P777" s="224"/>
      <c r="Q777" s="224"/>
      <c r="R777" s="224"/>
      <c r="S777" s="224"/>
      <c r="T777" s="225"/>
      <c r="AT777" s="226" t="s">
        <v>153</v>
      </c>
      <c r="AU777" s="226" t="s">
        <v>83</v>
      </c>
      <c r="AV777" s="14" t="s">
        <v>150</v>
      </c>
      <c r="AW777" s="14" t="s">
        <v>30</v>
      </c>
      <c r="AX777" s="14" t="s">
        <v>81</v>
      </c>
      <c r="AY777" s="226" t="s">
        <v>143</v>
      </c>
    </row>
    <row r="778" spans="1:65" s="2" customFormat="1" ht="24.2" customHeight="1">
      <c r="A778" s="34"/>
      <c r="B778" s="35"/>
      <c r="C778" s="186" t="s">
        <v>1121</v>
      </c>
      <c r="D778" s="186" t="s">
        <v>145</v>
      </c>
      <c r="E778" s="187" t="s">
        <v>1122</v>
      </c>
      <c r="F778" s="188" t="s">
        <v>1123</v>
      </c>
      <c r="G778" s="189" t="s">
        <v>180</v>
      </c>
      <c r="H778" s="190">
        <v>73.951999999999998</v>
      </c>
      <c r="I778" s="191"/>
      <c r="J778" s="192">
        <f>ROUND(I778*H778,2)</f>
        <v>0</v>
      </c>
      <c r="K778" s="188" t="s">
        <v>149</v>
      </c>
      <c r="L778" s="39"/>
      <c r="M778" s="193" t="s">
        <v>1</v>
      </c>
      <c r="N778" s="194" t="s">
        <v>38</v>
      </c>
      <c r="O778" s="71"/>
      <c r="P778" s="195">
        <f>O778*H778</f>
        <v>0</v>
      </c>
      <c r="Q778" s="195">
        <v>0</v>
      </c>
      <c r="R778" s="195">
        <f>Q778*H778</f>
        <v>0</v>
      </c>
      <c r="S778" s="195">
        <v>0</v>
      </c>
      <c r="T778" s="196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7" t="s">
        <v>195</v>
      </c>
      <c r="AT778" s="197" t="s">
        <v>145</v>
      </c>
      <c r="AU778" s="197" t="s">
        <v>83</v>
      </c>
      <c r="AY778" s="17" t="s">
        <v>143</v>
      </c>
      <c r="BE778" s="198">
        <f>IF(N778="základní",J778,0)</f>
        <v>0</v>
      </c>
      <c r="BF778" s="198">
        <f>IF(N778="snížená",J778,0)</f>
        <v>0</v>
      </c>
      <c r="BG778" s="198">
        <f>IF(N778="zákl. přenesená",J778,0)</f>
        <v>0</v>
      </c>
      <c r="BH778" s="198">
        <f>IF(N778="sníž. přenesená",J778,0)</f>
        <v>0</v>
      </c>
      <c r="BI778" s="198">
        <f>IF(N778="nulová",J778,0)</f>
        <v>0</v>
      </c>
      <c r="BJ778" s="17" t="s">
        <v>81</v>
      </c>
      <c r="BK778" s="198">
        <f>ROUND(I778*H778,2)</f>
        <v>0</v>
      </c>
      <c r="BL778" s="17" t="s">
        <v>195</v>
      </c>
      <c r="BM778" s="197" t="s">
        <v>1124</v>
      </c>
    </row>
    <row r="779" spans="1:65" s="2" customFormat="1" ht="11.25">
      <c r="A779" s="34"/>
      <c r="B779" s="35"/>
      <c r="C779" s="36"/>
      <c r="D779" s="199" t="s">
        <v>151</v>
      </c>
      <c r="E779" s="36"/>
      <c r="F779" s="200" t="s">
        <v>1125</v>
      </c>
      <c r="G779" s="36"/>
      <c r="H779" s="36"/>
      <c r="I779" s="201"/>
      <c r="J779" s="36"/>
      <c r="K779" s="36"/>
      <c r="L779" s="39"/>
      <c r="M779" s="202"/>
      <c r="N779" s="203"/>
      <c r="O779" s="71"/>
      <c r="P779" s="71"/>
      <c r="Q779" s="71"/>
      <c r="R779" s="71"/>
      <c r="S779" s="71"/>
      <c r="T779" s="72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151</v>
      </c>
      <c r="AU779" s="17" t="s">
        <v>83</v>
      </c>
    </row>
    <row r="780" spans="1:65" s="2" customFormat="1" ht="16.5" customHeight="1">
      <c r="A780" s="34"/>
      <c r="B780" s="35"/>
      <c r="C780" s="186" t="s">
        <v>689</v>
      </c>
      <c r="D780" s="186" t="s">
        <v>145</v>
      </c>
      <c r="E780" s="187" t="s">
        <v>1126</v>
      </c>
      <c r="F780" s="188" t="s">
        <v>1127</v>
      </c>
      <c r="G780" s="189" t="s">
        <v>323</v>
      </c>
      <c r="H780" s="190">
        <v>50.35</v>
      </c>
      <c r="I780" s="191"/>
      <c r="J780" s="192">
        <f>ROUND(I780*H780,2)</f>
        <v>0</v>
      </c>
      <c r="K780" s="188" t="s">
        <v>149</v>
      </c>
      <c r="L780" s="39"/>
      <c r="M780" s="193" t="s">
        <v>1</v>
      </c>
      <c r="N780" s="194" t="s">
        <v>38</v>
      </c>
      <c r="O780" s="71"/>
      <c r="P780" s="195">
        <f>O780*H780</f>
        <v>0</v>
      </c>
      <c r="Q780" s="195">
        <v>0</v>
      </c>
      <c r="R780" s="195">
        <f>Q780*H780</f>
        <v>0</v>
      </c>
      <c r="S780" s="195">
        <v>0</v>
      </c>
      <c r="T780" s="196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7" t="s">
        <v>195</v>
      </c>
      <c r="AT780" s="197" t="s">
        <v>145</v>
      </c>
      <c r="AU780" s="197" t="s">
        <v>83</v>
      </c>
      <c r="AY780" s="17" t="s">
        <v>143</v>
      </c>
      <c r="BE780" s="198">
        <f>IF(N780="základní",J780,0)</f>
        <v>0</v>
      </c>
      <c r="BF780" s="198">
        <f>IF(N780="snížená",J780,0)</f>
        <v>0</v>
      </c>
      <c r="BG780" s="198">
        <f>IF(N780="zákl. přenesená",J780,0)</f>
        <v>0</v>
      </c>
      <c r="BH780" s="198">
        <f>IF(N780="sníž. přenesená",J780,0)</f>
        <v>0</v>
      </c>
      <c r="BI780" s="198">
        <f>IF(N780="nulová",J780,0)</f>
        <v>0</v>
      </c>
      <c r="BJ780" s="17" t="s">
        <v>81</v>
      </c>
      <c r="BK780" s="198">
        <f>ROUND(I780*H780,2)</f>
        <v>0</v>
      </c>
      <c r="BL780" s="17" t="s">
        <v>195</v>
      </c>
      <c r="BM780" s="197" t="s">
        <v>1128</v>
      </c>
    </row>
    <row r="781" spans="1:65" s="2" customFormat="1" ht="11.25">
      <c r="A781" s="34"/>
      <c r="B781" s="35"/>
      <c r="C781" s="36"/>
      <c r="D781" s="199" t="s">
        <v>151</v>
      </c>
      <c r="E781" s="36"/>
      <c r="F781" s="200" t="s">
        <v>1129</v>
      </c>
      <c r="G781" s="36"/>
      <c r="H781" s="36"/>
      <c r="I781" s="201"/>
      <c r="J781" s="36"/>
      <c r="K781" s="36"/>
      <c r="L781" s="39"/>
      <c r="M781" s="202"/>
      <c r="N781" s="203"/>
      <c r="O781" s="71"/>
      <c r="P781" s="71"/>
      <c r="Q781" s="71"/>
      <c r="R781" s="71"/>
      <c r="S781" s="71"/>
      <c r="T781" s="72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T781" s="17" t="s">
        <v>151</v>
      </c>
      <c r="AU781" s="17" t="s">
        <v>83</v>
      </c>
    </row>
    <row r="782" spans="1:65" s="2" customFormat="1" ht="21.75" customHeight="1">
      <c r="A782" s="34"/>
      <c r="B782" s="35"/>
      <c r="C782" s="186" t="s">
        <v>1130</v>
      </c>
      <c r="D782" s="186" t="s">
        <v>145</v>
      </c>
      <c r="E782" s="187" t="s">
        <v>1131</v>
      </c>
      <c r="F782" s="188" t="s">
        <v>1132</v>
      </c>
      <c r="G782" s="189" t="s">
        <v>215</v>
      </c>
      <c r="H782" s="190">
        <v>24</v>
      </c>
      <c r="I782" s="191"/>
      <c r="J782" s="192">
        <f>ROUND(I782*H782,2)</f>
        <v>0</v>
      </c>
      <c r="K782" s="188" t="s">
        <v>149</v>
      </c>
      <c r="L782" s="39"/>
      <c r="M782" s="193" t="s">
        <v>1</v>
      </c>
      <c r="N782" s="194" t="s">
        <v>38</v>
      </c>
      <c r="O782" s="71"/>
      <c r="P782" s="195">
        <f>O782*H782</f>
        <v>0</v>
      </c>
      <c r="Q782" s="195">
        <v>0</v>
      </c>
      <c r="R782" s="195">
        <f>Q782*H782</f>
        <v>0</v>
      </c>
      <c r="S782" s="195">
        <v>0</v>
      </c>
      <c r="T782" s="196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7" t="s">
        <v>195</v>
      </c>
      <c r="AT782" s="197" t="s">
        <v>145</v>
      </c>
      <c r="AU782" s="197" t="s">
        <v>83</v>
      </c>
      <c r="AY782" s="17" t="s">
        <v>143</v>
      </c>
      <c r="BE782" s="198">
        <f>IF(N782="základní",J782,0)</f>
        <v>0</v>
      </c>
      <c r="BF782" s="198">
        <f>IF(N782="snížená",J782,0)</f>
        <v>0</v>
      </c>
      <c r="BG782" s="198">
        <f>IF(N782="zákl. přenesená",J782,0)</f>
        <v>0</v>
      </c>
      <c r="BH782" s="198">
        <f>IF(N782="sníž. přenesená",J782,0)</f>
        <v>0</v>
      </c>
      <c r="BI782" s="198">
        <f>IF(N782="nulová",J782,0)</f>
        <v>0</v>
      </c>
      <c r="BJ782" s="17" t="s">
        <v>81</v>
      </c>
      <c r="BK782" s="198">
        <f>ROUND(I782*H782,2)</f>
        <v>0</v>
      </c>
      <c r="BL782" s="17" t="s">
        <v>195</v>
      </c>
      <c r="BM782" s="197" t="s">
        <v>1133</v>
      </c>
    </row>
    <row r="783" spans="1:65" s="2" customFormat="1" ht="11.25">
      <c r="A783" s="34"/>
      <c r="B783" s="35"/>
      <c r="C783" s="36"/>
      <c r="D783" s="199" t="s">
        <v>151</v>
      </c>
      <c r="E783" s="36"/>
      <c r="F783" s="200" t="s">
        <v>1134</v>
      </c>
      <c r="G783" s="36"/>
      <c r="H783" s="36"/>
      <c r="I783" s="201"/>
      <c r="J783" s="36"/>
      <c r="K783" s="36"/>
      <c r="L783" s="39"/>
      <c r="M783" s="202"/>
      <c r="N783" s="203"/>
      <c r="O783" s="71"/>
      <c r="P783" s="71"/>
      <c r="Q783" s="71"/>
      <c r="R783" s="71"/>
      <c r="S783" s="71"/>
      <c r="T783" s="72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T783" s="17" t="s">
        <v>151</v>
      </c>
      <c r="AU783" s="17" t="s">
        <v>83</v>
      </c>
    </row>
    <row r="784" spans="1:65" s="2" customFormat="1" ht="24.2" customHeight="1">
      <c r="A784" s="34"/>
      <c r="B784" s="35"/>
      <c r="C784" s="186" t="s">
        <v>693</v>
      </c>
      <c r="D784" s="186" t="s">
        <v>145</v>
      </c>
      <c r="E784" s="187" t="s">
        <v>1135</v>
      </c>
      <c r="F784" s="188" t="s">
        <v>1136</v>
      </c>
      <c r="G784" s="189" t="s">
        <v>215</v>
      </c>
      <c r="H784" s="190">
        <v>2</v>
      </c>
      <c r="I784" s="191"/>
      <c r="J784" s="192">
        <f>ROUND(I784*H784,2)</f>
        <v>0</v>
      </c>
      <c r="K784" s="188" t="s">
        <v>149</v>
      </c>
      <c r="L784" s="39"/>
      <c r="M784" s="193" t="s">
        <v>1</v>
      </c>
      <c r="N784" s="194" t="s">
        <v>38</v>
      </c>
      <c r="O784" s="71"/>
      <c r="P784" s="195">
        <f>O784*H784</f>
        <v>0</v>
      </c>
      <c r="Q784" s="195">
        <v>0</v>
      </c>
      <c r="R784" s="195">
        <f>Q784*H784</f>
        <v>0</v>
      </c>
      <c r="S784" s="195">
        <v>0</v>
      </c>
      <c r="T784" s="196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7" t="s">
        <v>195</v>
      </c>
      <c r="AT784" s="197" t="s">
        <v>145</v>
      </c>
      <c r="AU784" s="197" t="s">
        <v>83</v>
      </c>
      <c r="AY784" s="17" t="s">
        <v>143</v>
      </c>
      <c r="BE784" s="198">
        <f>IF(N784="základní",J784,0)</f>
        <v>0</v>
      </c>
      <c r="BF784" s="198">
        <f>IF(N784="snížená",J784,0)</f>
        <v>0</v>
      </c>
      <c r="BG784" s="198">
        <f>IF(N784="zákl. přenesená",J784,0)</f>
        <v>0</v>
      </c>
      <c r="BH784" s="198">
        <f>IF(N784="sníž. přenesená",J784,0)</f>
        <v>0</v>
      </c>
      <c r="BI784" s="198">
        <f>IF(N784="nulová",J784,0)</f>
        <v>0</v>
      </c>
      <c r="BJ784" s="17" t="s">
        <v>81</v>
      </c>
      <c r="BK784" s="198">
        <f>ROUND(I784*H784,2)</f>
        <v>0</v>
      </c>
      <c r="BL784" s="17" t="s">
        <v>195</v>
      </c>
      <c r="BM784" s="197" t="s">
        <v>1137</v>
      </c>
    </row>
    <row r="785" spans="1:65" s="2" customFormat="1" ht="11.25">
      <c r="A785" s="34"/>
      <c r="B785" s="35"/>
      <c r="C785" s="36"/>
      <c r="D785" s="199" t="s">
        <v>151</v>
      </c>
      <c r="E785" s="36"/>
      <c r="F785" s="200" t="s">
        <v>1138</v>
      </c>
      <c r="G785" s="36"/>
      <c r="H785" s="36"/>
      <c r="I785" s="201"/>
      <c r="J785" s="36"/>
      <c r="K785" s="36"/>
      <c r="L785" s="39"/>
      <c r="M785" s="202"/>
      <c r="N785" s="203"/>
      <c r="O785" s="71"/>
      <c r="P785" s="71"/>
      <c r="Q785" s="71"/>
      <c r="R785" s="71"/>
      <c r="S785" s="71"/>
      <c r="T785" s="72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T785" s="17" t="s">
        <v>151</v>
      </c>
      <c r="AU785" s="17" t="s">
        <v>83</v>
      </c>
    </row>
    <row r="786" spans="1:65" s="2" customFormat="1" ht="21.75" customHeight="1">
      <c r="A786" s="34"/>
      <c r="B786" s="35"/>
      <c r="C786" s="186" t="s">
        <v>1139</v>
      </c>
      <c r="D786" s="186" t="s">
        <v>145</v>
      </c>
      <c r="E786" s="187" t="s">
        <v>1140</v>
      </c>
      <c r="F786" s="188" t="s">
        <v>1141</v>
      </c>
      <c r="G786" s="189" t="s">
        <v>215</v>
      </c>
      <c r="H786" s="190">
        <v>7</v>
      </c>
      <c r="I786" s="191"/>
      <c r="J786" s="192">
        <f>ROUND(I786*H786,2)</f>
        <v>0</v>
      </c>
      <c r="K786" s="188" t="s">
        <v>149</v>
      </c>
      <c r="L786" s="39"/>
      <c r="M786" s="193" t="s">
        <v>1</v>
      </c>
      <c r="N786" s="194" t="s">
        <v>38</v>
      </c>
      <c r="O786" s="71"/>
      <c r="P786" s="195">
        <f>O786*H786</f>
        <v>0</v>
      </c>
      <c r="Q786" s="195">
        <v>0</v>
      </c>
      <c r="R786" s="195">
        <f>Q786*H786</f>
        <v>0</v>
      </c>
      <c r="S786" s="195">
        <v>0</v>
      </c>
      <c r="T786" s="196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7" t="s">
        <v>195</v>
      </c>
      <c r="AT786" s="197" t="s">
        <v>145</v>
      </c>
      <c r="AU786" s="197" t="s">
        <v>83</v>
      </c>
      <c r="AY786" s="17" t="s">
        <v>143</v>
      </c>
      <c r="BE786" s="198">
        <f>IF(N786="základní",J786,0)</f>
        <v>0</v>
      </c>
      <c r="BF786" s="198">
        <f>IF(N786="snížená",J786,0)</f>
        <v>0</v>
      </c>
      <c r="BG786" s="198">
        <f>IF(N786="zákl. přenesená",J786,0)</f>
        <v>0</v>
      </c>
      <c r="BH786" s="198">
        <f>IF(N786="sníž. přenesená",J786,0)</f>
        <v>0</v>
      </c>
      <c r="BI786" s="198">
        <f>IF(N786="nulová",J786,0)</f>
        <v>0</v>
      </c>
      <c r="BJ786" s="17" t="s">
        <v>81</v>
      </c>
      <c r="BK786" s="198">
        <f>ROUND(I786*H786,2)</f>
        <v>0</v>
      </c>
      <c r="BL786" s="17" t="s">
        <v>195</v>
      </c>
      <c r="BM786" s="197" t="s">
        <v>1142</v>
      </c>
    </row>
    <row r="787" spans="1:65" s="2" customFormat="1" ht="11.25">
      <c r="A787" s="34"/>
      <c r="B787" s="35"/>
      <c r="C787" s="36"/>
      <c r="D787" s="199" t="s">
        <v>151</v>
      </c>
      <c r="E787" s="36"/>
      <c r="F787" s="200" t="s">
        <v>1143</v>
      </c>
      <c r="G787" s="36"/>
      <c r="H787" s="36"/>
      <c r="I787" s="201"/>
      <c r="J787" s="36"/>
      <c r="K787" s="36"/>
      <c r="L787" s="39"/>
      <c r="M787" s="202"/>
      <c r="N787" s="203"/>
      <c r="O787" s="71"/>
      <c r="P787" s="71"/>
      <c r="Q787" s="71"/>
      <c r="R787" s="71"/>
      <c r="S787" s="71"/>
      <c r="T787" s="72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T787" s="17" t="s">
        <v>151</v>
      </c>
      <c r="AU787" s="17" t="s">
        <v>83</v>
      </c>
    </row>
    <row r="788" spans="1:65" s="2" customFormat="1" ht="24.2" customHeight="1">
      <c r="A788" s="34"/>
      <c r="B788" s="35"/>
      <c r="C788" s="186" t="s">
        <v>700</v>
      </c>
      <c r="D788" s="186" t="s">
        <v>145</v>
      </c>
      <c r="E788" s="187" t="s">
        <v>1144</v>
      </c>
      <c r="F788" s="188" t="s">
        <v>1145</v>
      </c>
      <c r="G788" s="189" t="s">
        <v>180</v>
      </c>
      <c r="H788" s="190">
        <v>73.951999999999998</v>
      </c>
      <c r="I788" s="191"/>
      <c r="J788" s="192">
        <f>ROUND(I788*H788,2)</f>
        <v>0</v>
      </c>
      <c r="K788" s="188" t="s">
        <v>149</v>
      </c>
      <c r="L788" s="39"/>
      <c r="M788" s="193" t="s">
        <v>1</v>
      </c>
      <c r="N788" s="194" t="s">
        <v>38</v>
      </c>
      <c r="O788" s="71"/>
      <c r="P788" s="195">
        <f>O788*H788</f>
        <v>0</v>
      </c>
      <c r="Q788" s="195">
        <v>0</v>
      </c>
      <c r="R788" s="195">
        <f>Q788*H788</f>
        <v>0</v>
      </c>
      <c r="S788" s="195">
        <v>0</v>
      </c>
      <c r="T788" s="196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7" t="s">
        <v>195</v>
      </c>
      <c r="AT788" s="197" t="s">
        <v>145</v>
      </c>
      <c r="AU788" s="197" t="s">
        <v>83</v>
      </c>
      <c r="AY788" s="17" t="s">
        <v>143</v>
      </c>
      <c r="BE788" s="198">
        <f>IF(N788="základní",J788,0)</f>
        <v>0</v>
      </c>
      <c r="BF788" s="198">
        <f>IF(N788="snížená",J788,0)</f>
        <v>0</v>
      </c>
      <c r="BG788" s="198">
        <f>IF(N788="zákl. přenesená",J788,0)</f>
        <v>0</v>
      </c>
      <c r="BH788" s="198">
        <f>IF(N788="sníž. přenesená",J788,0)</f>
        <v>0</v>
      </c>
      <c r="BI788" s="198">
        <f>IF(N788="nulová",J788,0)</f>
        <v>0</v>
      </c>
      <c r="BJ788" s="17" t="s">
        <v>81</v>
      </c>
      <c r="BK788" s="198">
        <f>ROUND(I788*H788,2)</f>
        <v>0</v>
      </c>
      <c r="BL788" s="17" t="s">
        <v>195</v>
      </c>
      <c r="BM788" s="197" t="s">
        <v>1146</v>
      </c>
    </row>
    <row r="789" spans="1:65" s="2" customFormat="1" ht="11.25">
      <c r="A789" s="34"/>
      <c r="B789" s="35"/>
      <c r="C789" s="36"/>
      <c r="D789" s="199" t="s">
        <v>151</v>
      </c>
      <c r="E789" s="36"/>
      <c r="F789" s="200" t="s">
        <v>1147</v>
      </c>
      <c r="G789" s="36"/>
      <c r="H789" s="36"/>
      <c r="I789" s="201"/>
      <c r="J789" s="36"/>
      <c r="K789" s="36"/>
      <c r="L789" s="39"/>
      <c r="M789" s="202"/>
      <c r="N789" s="203"/>
      <c r="O789" s="71"/>
      <c r="P789" s="71"/>
      <c r="Q789" s="71"/>
      <c r="R789" s="71"/>
      <c r="S789" s="71"/>
      <c r="T789" s="72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T789" s="17" t="s">
        <v>151</v>
      </c>
      <c r="AU789" s="17" t="s">
        <v>83</v>
      </c>
    </row>
    <row r="790" spans="1:65" s="2" customFormat="1" ht="24.2" customHeight="1">
      <c r="A790" s="34"/>
      <c r="B790" s="35"/>
      <c r="C790" s="186" t="s">
        <v>1148</v>
      </c>
      <c r="D790" s="186" t="s">
        <v>145</v>
      </c>
      <c r="E790" s="187" t="s">
        <v>1149</v>
      </c>
      <c r="F790" s="188" t="s">
        <v>1150</v>
      </c>
      <c r="G790" s="189" t="s">
        <v>167</v>
      </c>
      <c r="H790" s="190">
        <v>2.3940000000000001</v>
      </c>
      <c r="I790" s="191"/>
      <c r="J790" s="192">
        <f>ROUND(I790*H790,2)</f>
        <v>0</v>
      </c>
      <c r="K790" s="188" t="s">
        <v>149</v>
      </c>
      <c r="L790" s="39"/>
      <c r="M790" s="193" t="s">
        <v>1</v>
      </c>
      <c r="N790" s="194" t="s">
        <v>38</v>
      </c>
      <c r="O790" s="71"/>
      <c r="P790" s="195">
        <f>O790*H790</f>
        <v>0</v>
      </c>
      <c r="Q790" s="195">
        <v>0</v>
      </c>
      <c r="R790" s="195">
        <f>Q790*H790</f>
        <v>0</v>
      </c>
      <c r="S790" s="195">
        <v>0</v>
      </c>
      <c r="T790" s="196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97" t="s">
        <v>195</v>
      </c>
      <c r="AT790" s="197" t="s">
        <v>145</v>
      </c>
      <c r="AU790" s="197" t="s">
        <v>83</v>
      </c>
      <c r="AY790" s="17" t="s">
        <v>143</v>
      </c>
      <c r="BE790" s="198">
        <f>IF(N790="základní",J790,0)</f>
        <v>0</v>
      </c>
      <c r="BF790" s="198">
        <f>IF(N790="snížená",J790,0)</f>
        <v>0</v>
      </c>
      <c r="BG790" s="198">
        <f>IF(N790="zákl. přenesená",J790,0)</f>
        <v>0</v>
      </c>
      <c r="BH790" s="198">
        <f>IF(N790="sníž. přenesená",J790,0)</f>
        <v>0</v>
      </c>
      <c r="BI790" s="198">
        <f>IF(N790="nulová",J790,0)</f>
        <v>0</v>
      </c>
      <c r="BJ790" s="17" t="s">
        <v>81</v>
      </c>
      <c r="BK790" s="198">
        <f>ROUND(I790*H790,2)</f>
        <v>0</v>
      </c>
      <c r="BL790" s="17" t="s">
        <v>195</v>
      </c>
      <c r="BM790" s="197" t="s">
        <v>1151</v>
      </c>
    </row>
    <row r="791" spans="1:65" s="2" customFormat="1" ht="11.25">
      <c r="A791" s="34"/>
      <c r="B791" s="35"/>
      <c r="C791" s="36"/>
      <c r="D791" s="199" t="s">
        <v>151</v>
      </c>
      <c r="E791" s="36"/>
      <c r="F791" s="200" t="s">
        <v>1152</v>
      </c>
      <c r="G791" s="36"/>
      <c r="H791" s="36"/>
      <c r="I791" s="201"/>
      <c r="J791" s="36"/>
      <c r="K791" s="36"/>
      <c r="L791" s="39"/>
      <c r="M791" s="202"/>
      <c r="N791" s="203"/>
      <c r="O791" s="71"/>
      <c r="P791" s="71"/>
      <c r="Q791" s="71"/>
      <c r="R791" s="71"/>
      <c r="S791" s="71"/>
      <c r="T791" s="72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T791" s="17" t="s">
        <v>151</v>
      </c>
      <c r="AU791" s="17" t="s">
        <v>83</v>
      </c>
    </row>
    <row r="792" spans="1:65" s="12" customFormat="1" ht="22.9" customHeight="1">
      <c r="B792" s="170"/>
      <c r="C792" s="171"/>
      <c r="D792" s="172" t="s">
        <v>72</v>
      </c>
      <c r="E792" s="184" t="s">
        <v>1153</v>
      </c>
      <c r="F792" s="184" t="s">
        <v>1154</v>
      </c>
      <c r="G792" s="171"/>
      <c r="H792" s="171"/>
      <c r="I792" s="174"/>
      <c r="J792" s="185">
        <f>BK792</f>
        <v>0</v>
      </c>
      <c r="K792" s="171"/>
      <c r="L792" s="176"/>
      <c r="M792" s="177"/>
      <c r="N792" s="178"/>
      <c r="O792" s="178"/>
      <c r="P792" s="179">
        <f>P793</f>
        <v>0</v>
      </c>
      <c r="Q792" s="178"/>
      <c r="R792" s="179">
        <f>R793</f>
        <v>0</v>
      </c>
      <c r="S792" s="178"/>
      <c r="T792" s="180">
        <f>T793</f>
        <v>0</v>
      </c>
      <c r="AR792" s="181" t="s">
        <v>83</v>
      </c>
      <c r="AT792" s="182" t="s">
        <v>72</v>
      </c>
      <c r="AU792" s="182" t="s">
        <v>81</v>
      </c>
      <c r="AY792" s="181" t="s">
        <v>143</v>
      </c>
      <c r="BK792" s="183">
        <f>BK793</f>
        <v>0</v>
      </c>
    </row>
    <row r="793" spans="1:65" s="2" customFormat="1" ht="16.5" customHeight="1">
      <c r="A793" s="34"/>
      <c r="B793" s="35"/>
      <c r="C793" s="186" t="s">
        <v>705</v>
      </c>
      <c r="D793" s="186" t="s">
        <v>145</v>
      </c>
      <c r="E793" s="187" t="s">
        <v>1155</v>
      </c>
      <c r="F793" s="188" t="s">
        <v>1156</v>
      </c>
      <c r="G793" s="189" t="s">
        <v>1157</v>
      </c>
      <c r="H793" s="190">
        <v>1</v>
      </c>
      <c r="I793" s="191"/>
      <c r="J793" s="192">
        <f>ROUND(I793*H793,2)</f>
        <v>0</v>
      </c>
      <c r="K793" s="188" t="s">
        <v>1</v>
      </c>
      <c r="L793" s="39"/>
      <c r="M793" s="193" t="s">
        <v>1</v>
      </c>
      <c r="N793" s="194" t="s">
        <v>38</v>
      </c>
      <c r="O793" s="71"/>
      <c r="P793" s="195">
        <f>O793*H793</f>
        <v>0</v>
      </c>
      <c r="Q793" s="195">
        <v>0</v>
      </c>
      <c r="R793" s="195">
        <f>Q793*H793</f>
        <v>0</v>
      </c>
      <c r="S793" s="195">
        <v>0</v>
      </c>
      <c r="T793" s="196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7" t="s">
        <v>195</v>
      </c>
      <c r="AT793" s="197" t="s">
        <v>145</v>
      </c>
      <c r="AU793" s="197" t="s">
        <v>83</v>
      </c>
      <c r="AY793" s="17" t="s">
        <v>143</v>
      </c>
      <c r="BE793" s="198">
        <f>IF(N793="základní",J793,0)</f>
        <v>0</v>
      </c>
      <c r="BF793" s="198">
        <f>IF(N793="snížená",J793,0)</f>
        <v>0</v>
      </c>
      <c r="BG793" s="198">
        <f>IF(N793="zákl. přenesená",J793,0)</f>
        <v>0</v>
      </c>
      <c r="BH793" s="198">
        <f>IF(N793="sníž. přenesená",J793,0)</f>
        <v>0</v>
      </c>
      <c r="BI793" s="198">
        <f>IF(N793="nulová",J793,0)</f>
        <v>0</v>
      </c>
      <c r="BJ793" s="17" t="s">
        <v>81</v>
      </c>
      <c r="BK793" s="198">
        <f>ROUND(I793*H793,2)</f>
        <v>0</v>
      </c>
      <c r="BL793" s="17" t="s">
        <v>195</v>
      </c>
      <c r="BM793" s="197" t="s">
        <v>1158</v>
      </c>
    </row>
    <row r="794" spans="1:65" s="12" customFormat="1" ht="22.9" customHeight="1">
      <c r="B794" s="170"/>
      <c r="C794" s="171"/>
      <c r="D794" s="172" t="s">
        <v>72</v>
      </c>
      <c r="E794" s="184" t="s">
        <v>1159</v>
      </c>
      <c r="F794" s="184" t="s">
        <v>1160</v>
      </c>
      <c r="G794" s="171"/>
      <c r="H794" s="171"/>
      <c r="I794" s="174"/>
      <c r="J794" s="185">
        <f>BK794</f>
        <v>0</v>
      </c>
      <c r="K794" s="171"/>
      <c r="L794" s="176"/>
      <c r="M794" s="177"/>
      <c r="N794" s="178"/>
      <c r="O794" s="178"/>
      <c r="P794" s="179">
        <f>SUM(P795:P867)</f>
        <v>0</v>
      </c>
      <c r="Q794" s="178"/>
      <c r="R794" s="179">
        <f>SUM(R795:R867)</f>
        <v>0</v>
      </c>
      <c r="S794" s="178"/>
      <c r="T794" s="180">
        <f>SUM(T795:T867)</f>
        <v>0</v>
      </c>
      <c r="AR794" s="181" t="s">
        <v>83</v>
      </c>
      <c r="AT794" s="182" t="s">
        <v>72</v>
      </c>
      <c r="AU794" s="182" t="s">
        <v>81</v>
      </c>
      <c r="AY794" s="181" t="s">
        <v>143</v>
      </c>
      <c r="BK794" s="183">
        <f>SUM(BK795:BK867)</f>
        <v>0</v>
      </c>
    </row>
    <row r="795" spans="1:65" s="2" customFormat="1" ht="16.5" customHeight="1">
      <c r="A795" s="34"/>
      <c r="B795" s="35"/>
      <c r="C795" s="186" t="s">
        <v>1161</v>
      </c>
      <c r="D795" s="186" t="s">
        <v>145</v>
      </c>
      <c r="E795" s="187" t="s">
        <v>1162</v>
      </c>
      <c r="F795" s="188" t="s">
        <v>1163</v>
      </c>
      <c r="G795" s="189" t="s">
        <v>180</v>
      </c>
      <c r="H795" s="190">
        <v>394.25599999999997</v>
      </c>
      <c r="I795" s="191"/>
      <c r="J795" s="192">
        <f>ROUND(I795*H795,2)</f>
        <v>0</v>
      </c>
      <c r="K795" s="188" t="s">
        <v>149</v>
      </c>
      <c r="L795" s="39"/>
      <c r="M795" s="193" t="s">
        <v>1</v>
      </c>
      <c r="N795" s="194" t="s">
        <v>38</v>
      </c>
      <c r="O795" s="71"/>
      <c r="P795" s="195">
        <f>O795*H795</f>
        <v>0</v>
      </c>
      <c r="Q795" s="195">
        <v>0</v>
      </c>
      <c r="R795" s="195">
        <f>Q795*H795</f>
        <v>0</v>
      </c>
      <c r="S795" s="195">
        <v>0</v>
      </c>
      <c r="T795" s="196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7" t="s">
        <v>195</v>
      </c>
      <c r="AT795" s="197" t="s">
        <v>145</v>
      </c>
      <c r="AU795" s="197" t="s">
        <v>83</v>
      </c>
      <c r="AY795" s="17" t="s">
        <v>143</v>
      </c>
      <c r="BE795" s="198">
        <f>IF(N795="základní",J795,0)</f>
        <v>0</v>
      </c>
      <c r="BF795" s="198">
        <f>IF(N795="snížená",J795,0)</f>
        <v>0</v>
      </c>
      <c r="BG795" s="198">
        <f>IF(N795="zákl. přenesená",J795,0)</f>
        <v>0</v>
      </c>
      <c r="BH795" s="198">
        <f>IF(N795="sníž. přenesená",J795,0)</f>
        <v>0</v>
      </c>
      <c r="BI795" s="198">
        <f>IF(N795="nulová",J795,0)</f>
        <v>0</v>
      </c>
      <c r="BJ795" s="17" t="s">
        <v>81</v>
      </c>
      <c r="BK795" s="198">
        <f>ROUND(I795*H795,2)</f>
        <v>0</v>
      </c>
      <c r="BL795" s="17" t="s">
        <v>195</v>
      </c>
      <c r="BM795" s="197" t="s">
        <v>1164</v>
      </c>
    </row>
    <row r="796" spans="1:65" s="2" customFormat="1" ht="11.25">
      <c r="A796" s="34"/>
      <c r="B796" s="35"/>
      <c r="C796" s="36"/>
      <c r="D796" s="199" t="s">
        <v>151</v>
      </c>
      <c r="E796" s="36"/>
      <c r="F796" s="200" t="s">
        <v>1165</v>
      </c>
      <c r="G796" s="36"/>
      <c r="H796" s="36"/>
      <c r="I796" s="201"/>
      <c r="J796" s="36"/>
      <c r="K796" s="36"/>
      <c r="L796" s="39"/>
      <c r="M796" s="202"/>
      <c r="N796" s="203"/>
      <c r="O796" s="71"/>
      <c r="P796" s="71"/>
      <c r="Q796" s="71"/>
      <c r="R796" s="71"/>
      <c r="S796" s="71"/>
      <c r="T796" s="72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T796" s="17" t="s">
        <v>151</v>
      </c>
      <c r="AU796" s="17" t="s">
        <v>83</v>
      </c>
    </row>
    <row r="797" spans="1:65" s="15" customFormat="1" ht="11.25">
      <c r="B797" s="238"/>
      <c r="C797" s="239"/>
      <c r="D797" s="206" t="s">
        <v>153</v>
      </c>
      <c r="E797" s="240" t="s">
        <v>1</v>
      </c>
      <c r="F797" s="241" t="s">
        <v>1166</v>
      </c>
      <c r="G797" s="239"/>
      <c r="H797" s="240" t="s">
        <v>1</v>
      </c>
      <c r="I797" s="242"/>
      <c r="J797" s="239"/>
      <c r="K797" s="239"/>
      <c r="L797" s="243"/>
      <c r="M797" s="244"/>
      <c r="N797" s="245"/>
      <c r="O797" s="245"/>
      <c r="P797" s="245"/>
      <c r="Q797" s="245"/>
      <c r="R797" s="245"/>
      <c r="S797" s="245"/>
      <c r="T797" s="246"/>
      <c r="AT797" s="247" t="s">
        <v>153</v>
      </c>
      <c r="AU797" s="247" t="s">
        <v>83</v>
      </c>
      <c r="AV797" s="15" t="s">
        <v>81</v>
      </c>
      <c r="AW797" s="15" t="s">
        <v>30</v>
      </c>
      <c r="AX797" s="15" t="s">
        <v>73</v>
      </c>
      <c r="AY797" s="247" t="s">
        <v>143</v>
      </c>
    </row>
    <row r="798" spans="1:65" s="13" customFormat="1" ht="33.75">
      <c r="B798" s="204"/>
      <c r="C798" s="205"/>
      <c r="D798" s="206" t="s">
        <v>153</v>
      </c>
      <c r="E798" s="207" t="s">
        <v>1</v>
      </c>
      <c r="F798" s="208" t="s">
        <v>1167</v>
      </c>
      <c r="G798" s="205"/>
      <c r="H798" s="209">
        <v>89.88</v>
      </c>
      <c r="I798" s="210"/>
      <c r="J798" s="205"/>
      <c r="K798" s="205"/>
      <c r="L798" s="211"/>
      <c r="M798" s="212"/>
      <c r="N798" s="213"/>
      <c r="O798" s="213"/>
      <c r="P798" s="213"/>
      <c r="Q798" s="213"/>
      <c r="R798" s="213"/>
      <c r="S798" s="213"/>
      <c r="T798" s="214"/>
      <c r="AT798" s="215" t="s">
        <v>153</v>
      </c>
      <c r="AU798" s="215" t="s">
        <v>83</v>
      </c>
      <c r="AV798" s="13" t="s">
        <v>83</v>
      </c>
      <c r="AW798" s="13" t="s">
        <v>30</v>
      </c>
      <c r="AX798" s="13" t="s">
        <v>73</v>
      </c>
      <c r="AY798" s="215" t="s">
        <v>143</v>
      </c>
    </row>
    <row r="799" spans="1:65" s="13" customFormat="1" ht="11.25">
      <c r="B799" s="204"/>
      <c r="C799" s="205"/>
      <c r="D799" s="206" t="s">
        <v>153</v>
      </c>
      <c r="E799" s="207" t="s">
        <v>1</v>
      </c>
      <c r="F799" s="208" t="s">
        <v>1168</v>
      </c>
      <c r="G799" s="205"/>
      <c r="H799" s="209">
        <v>-3.2250000000000001</v>
      </c>
      <c r="I799" s="210"/>
      <c r="J799" s="205"/>
      <c r="K799" s="205"/>
      <c r="L799" s="211"/>
      <c r="M799" s="212"/>
      <c r="N799" s="213"/>
      <c r="O799" s="213"/>
      <c r="P799" s="213"/>
      <c r="Q799" s="213"/>
      <c r="R799" s="213"/>
      <c r="S799" s="213"/>
      <c r="T799" s="214"/>
      <c r="AT799" s="215" t="s">
        <v>153</v>
      </c>
      <c r="AU799" s="215" t="s">
        <v>83</v>
      </c>
      <c r="AV799" s="13" t="s">
        <v>83</v>
      </c>
      <c r="AW799" s="13" t="s">
        <v>30</v>
      </c>
      <c r="AX799" s="13" t="s">
        <v>73</v>
      </c>
      <c r="AY799" s="215" t="s">
        <v>143</v>
      </c>
    </row>
    <row r="800" spans="1:65" s="13" customFormat="1" ht="11.25">
      <c r="B800" s="204"/>
      <c r="C800" s="205"/>
      <c r="D800" s="206" t="s">
        <v>153</v>
      </c>
      <c r="E800" s="207" t="s">
        <v>1</v>
      </c>
      <c r="F800" s="208" t="s">
        <v>373</v>
      </c>
      <c r="G800" s="205"/>
      <c r="H800" s="209">
        <v>-8.5310000000000006</v>
      </c>
      <c r="I800" s="210"/>
      <c r="J800" s="205"/>
      <c r="K800" s="205"/>
      <c r="L800" s="211"/>
      <c r="M800" s="212"/>
      <c r="N800" s="213"/>
      <c r="O800" s="213"/>
      <c r="P800" s="213"/>
      <c r="Q800" s="213"/>
      <c r="R800" s="213"/>
      <c r="S800" s="213"/>
      <c r="T800" s="214"/>
      <c r="AT800" s="215" t="s">
        <v>153</v>
      </c>
      <c r="AU800" s="215" t="s">
        <v>83</v>
      </c>
      <c r="AV800" s="13" t="s">
        <v>83</v>
      </c>
      <c r="AW800" s="13" t="s">
        <v>30</v>
      </c>
      <c r="AX800" s="13" t="s">
        <v>73</v>
      </c>
      <c r="AY800" s="215" t="s">
        <v>143</v>
      </c>
    </row>
    <row r="801" spans="2:51" s="13" customFormat="1" ht="11.25">
      <c r="B801" s="204"/>
      <c r="C801" s="205"/>
      <c r="D801" s="206" t="s">
        <v>153</v>
      </c>
      <c r="E801" s="207" t="s">
        <v>1</v>
      </c>
      <c r="F801" s="208" t="s">
        <v>1169</v>
      </c>
      <c r="G801" s="205"/>
      <c r="H801" s="209">
        <v>104.051</v>
      </c>
      <c r="I801" s="210"/>
      <c r="J801" s="205"/>
      <c r="K801" s="205"/>
      <c r="L801" s="211"/>
      <c r="M801" s="212"/>
      <c r="N801" s="213"/>
      <c r="O801" s="213"/>
      <c r="P801" s="213"/>
      <c r="Q801" s="213"/>
      <c r="R801" s="213"/>
      <c r="S801" s="213"/>
      <c r="T801" s="214"/>
      <c r="AT801" s="215" t="s">
        <v>153</v>
      </c>
      <c r="AU801" s="215" t="s">
        <v>83</v>
      </c>
      <c r="AV801" s="13" t="s">
        <v>83</v>
      </c>
      <c r="AW801" s="13" t="s">
        <v>30</v>
      </c>
      <c r="AX801" s="13" t="s">
        <v>73</v>
      </c>
      <c r="AY801" s="215" t="s">
        <v>143</v>
      </c>
    </row>
    <row r="802" spans="2:51" s="13" customFormat="1" ht="11.25">
      <c r="B802" s="204"/>
      <c r="C802" s="205"/>
      <c r="D802" s="206" t="s">
        <v>153</v>
      </c>
      <c r="E802" s="207" t="s">
        <v>1</v>
      </c>
      <c r="F802" s="208" t="s">
        <v>1168</v>
      </c>
      <c r="G802" s="205"/>
      <c r="H802" s="209">
        <v>-3.2250000000000001</v>
      </c>
      <c r="I802" s="210"/>
      <c r="J802" s="205"/>
      <c r="K802" s="205"/>
      <c r="L802" s="211"/>
      <c r="M802" s="212"/>
      <c r="N802" s="213"/>
      <c r="O802" s="213"/>
      <c r="P802" s="213"/>
      <c r="Q802" s="213"/>
      <c r="R802" s="213"/>
      <c r="S802" s="213"/>
      <c r="T802" s="214"/>
      <c r="AT802" s="215" t="s">
        <v>153</v>
      </c>
      <c r="AU802" s="215" t="s">
        <v>83</v>
      </c>
      <c r="AV802" s="13" t="s">
        <v>83</v>
      </c>
      <c r="AW802" s="13" t="s">
        <v>30</v>
      </c>
      <c r="AX802" s="13" t="s">
        <v>73</v>
      </c>
      <c r="AY802" s="215" t="s">
        <v>143</v>
      </c>
    </row>
    <row r="803" spans="2:51" s="13" customFormat="1" ht="11.25">
      <c r="B803" s="204"/>
      <c r="C803" s="205"/>
      <c r="D803" s="206" t="s">
        <v>153</v>
      </c>
      <c r="E803" s="207" t="s">
        <v>1</v>
      </c>
      <c r="F803" s="208" t="s">
        <v>1170</v>
      </c>
      <c r="G803" s="205"/>
      <c r="H803" s="209">
        <v>-2.88</v>
      </c>
      <c r="I803" s="210"/>
      <c r="J803" s="205"/>
      <c r="K803" s="205"/>
      <c r="L803" s="211"/>
      <c r="M803" s="212"/>
      <c r="N803" s="213"/>
      <c r="O803" s="213"/>
      <c r="P803" s="213"/>
      <c r="Q803" s="213"/>
      <c r="R803" s="213"/>
      <c r="S803" s="213"/>
      <c r="T803" s="214"/>
      <c r="AT803" s="215" t="s">
        <v>153</v>
      </c>
      <c r="AU803" s="215" t="s">
        <v>83</v>
      </c>
      <c r="AV803" s="13" t="s">
        <v>83</v>
      </c>
      <c r="AW803" s="13" t="s">
        <v>30</v>
      </c>
      <c r="AX803" s="13" t="s">
        <v>73</v>
      </c>
      <c r="AY803" s="215" t="s">
        <v>143</v>
      </c>
    </row>
    <row r="804" spans="2:51" s="13" customFormat="1" ht="11.25">
      <c r="B804" s="204"/>
      <c r="C804" s="205"/>
      <c r="D804" s="206" t="s">
        <v>153</v>
      </c>
      <c r="E804" s="207" t="s">
        <v>1</v>
      </c>
      <c r="F804" s="208" t="s">
        <v>1171</v>
      </c>
      <c r="G804" s="205"/>
      <c r="H804" s="209">
        <v>2.1</v>
      </c>
      <c r="I804" s="210"/>
      <c r="J804" s="205"/>
      <c r="K804" s="205"/>
      <c r="L804" s="211"/>
      <c r="M804" s="212"/>
      <c r="N804" s="213"/>
      <c r="O804" s="213"/>
      <c r="P804" s="213"/>
      <c r="Q804" s="213"/>
      <c r="R804" s="213"/>
      <c r="S804" s="213"/>
      <c r="T804" s="214"/>
      <c r="AT804" s="215" t="s">
        <v>153</v>
      </c>
      <c r="AU804" s="215" t="s">
        <v>83</v>
      </c>
      <c r="AV804" s="13" t="s">
        <v>83</v>
      </c>
      <c r="AW804" s="13" t="s">
        <v>30</v>
      </c>
      <c r="AX804" s="13" t="s">
        <v>73</v>
      </c>
      <c r="AY804" s="215" t="s">
        <v>143</v>
      </c>
    </row>
    <row r="805" spans="2:51" s="13" customFormat="1" ht="11.25">
      <c r="B805" s="204"/>
      <c r="C805" s="205"/>
      <c r="D805" s="206" t="s">
        <v>153</v>
      </c>
      <c r="E805" s="207" t="s">
        <v>1</v>
      </c>
      <c r="F805" s="208" t="s">
        <v>1172</v>
      </c>
      <c r="G805" s="205"/>
      <c r="H805" s="209">
        <v>36.247</v>
      </c>
      <c r="I805" s="210"/>
      <c r="J805" s="205"/>
      <c r="K805" s="205"/>
      <c r="L805" s="211"/>
      <c r="M805" s="212"/>
      <c r="N805" s="213"/>
      <c r="O805" s="213"/>
      <c r="P805" s="213"/>
      <c r="Q805" s="213"/>
      <c r="R805" s="213"/>
      <c r="S805" s="213"/>
      <c r="T805" s="214"/>
      <c r="AT805" s="215" t="s">
        <v>153</v>
      </c>
      <c r="AU805" s="215" t="s">
        <v>83</v>
      </c>
      <c r="AV805" s="13" t="s">
        <v>83</v>
      </c>
      <c r="AW805" s="13" t="s">
        <v>30</v>
      </c>
      <c r="AX805" s="13" t="s">
        <v>73</v>
      </c>
      <c r="AY805" s="215" t="s">
        <v>143</v>
      </c>
    </row>
    <row r="806" spans="2:51" s="13" customFormat="1" ht="11.25">
      <c r="B806" s="204"/>
      <c r="C806" s="205"/>
      <c r="D806" s="206" t="s">
        <v>153</v>
      </c>
      <c r="E806" s="207" t="s">
        <v>1</v>
      </c>
      <c r="F806" s="208" t="s">
        <v>1173</v>
      </c>
      <c r="G806" s="205"/>
      <c r="H806" s="209">
        <v>-2.222</v>
      </c>
      <c r="I806" s="210"/>
      <c r="J806" s="205"/>
      <c r="K806" s="205"/>
      <c r="L806" s="211"/>
      <c r="M806" s="212"/>
      <c r="N806" s="213"/>
      <c r="O806" s="213"/>
      <c r="P806" s="213"/>
      <c r="Q806" s="213"/>
      <c r="R806" s="213"/>
      <c r="S806" s="213"/>
      <c r="T806" s="214"/>
      <c r="AT806" s="215" t="s">
        <v>153</v>
      </c>
      <c r="AU806" s="215" t="s">
        <v>83</v>
      </c>
      <c r="AV806" s="13" t="s">
        <v>83</v>
      </c>
      <c r="AW806" s="13" t="s">
        <v>30</v>
      </c>
      <c r="AX806" s="13" t="s">
        <v>73</v>
      </c>
      <c r="AY806" s="215" t="s">
        <v>143</v>
      </c>
    </row>
    <row r="807" spans="2:51" s="13" customFormat="1" ht="11.25">
      <c r="B807" s="204"/>
      <c r="C807" s="205"/>
      <c r="D807" s="206" t="s">
        <v>153</v>
      </c>
      <c r="E807" s="207" t="s">
        <v>1</v>
      </c>
      <c r="F807" s="208" t="s">
        <v>1174</v>
      </c>
      <c r="G807" s="205"/>
      <c r="H807" s="209">
        <v>-0.96</v>
      </c>
      <c r="I807" s="210"/>
      <c r="J807" s="205"/>
      <c r="K807" s="205"/>
      <c r="L807" s="211"/>
      <c r="M807" s="212"/>
      <c r="N807" s="213"/>
      <c r="O807" s="213"/>
      <c r="P807" s="213"/>
      <c r="Q807" s="213"/>
      <c r="R807" s="213"/>
      <c r="S807" s="213"/>
      <c r="T807" s="214"/>
      <c r="AT807" s="215" t="s">
        <v>153</v>
      </c>
      <c r="AU807" s="215" t="s">
        <v>83</v>
      </c>
      <c r="AV807" s="13" t="s">
        <v>83</v>
      </c>
      <c r="AW807" s="13" t="s">
        <v>30</v>
      </c>
      <c r="AX807" s="13" t="s">
        <v>73</v>
      </c>
      <c r="AY807" s="215" t="s">
        <v>143</v>
      </c>
    </row>
    <row r="808" spans="2:51" s="13" customFormat="1" ht="11.25">
      <c r="B808" s="204"/>
      <c r="C808" s="205"/>
      <c r="D808" s="206" t="s">
        <v>153</v>
      </c>
      <c r="E808" s="207" t="s">
        <v>1</v>
      </c>
      <c r="F808" s="208" t="s">
        <v>1175</v>
      </c>
      <c r="G808" s="205"/>
      <c r="H808" s="209">
        <v>0.7</v>
      </c>
      <c r="I808" s="210"/>
      <c r="J808" s="205"/>
      <c r="K808" s="205"/>
      <c r="L808" s="211"/>
      <c r="M808" s="212"/>
      <c r="N808" s="213"/>
      <c r="O808" s="213"/>
      <c r="P808" s="213"/>
      <c r="Q808" s="213"/>
      <c r="R808" s="213"/>
      <c r="S808" s="213"/>
      <c r="T808" s="214"/>
      <c r="AT808" s="215" t="s">
        <v>153</v>
      </c>
      <c r="AU808" s="215" t="s">
        <v>83</v>
      </c>
      <c r="AV808" s="13" t="s">
        <v>83</v>
      </c>
      <c r="AW808" s="13" t="s">
        <v>30</v>
      </c>
      <c r="AX808" s="13" t="s">
        <v>73</v>
      </c>
      <c r="AY808" s="215" t="s">
        <v>143</v>
      </c>
    </row>
    <row r="809" spans="2:51" s="13" customFormat="1" ht="11.25">
      <c r="B809" s="204"/>
      <c r="C809" s="205"/>
      <c r="D809" s="206" t="s">
        <v>153</v>
      </c>
      <c r="E809" s="207" t="s">
        <v>1</v>
      </c>
      <c r="F809" s="208" t="s">
        <v>1176</v>
      </c>
      <c r="G809" s="205"/>
      <c r="H809" s="209">
        <v>38.156999999999996</v>
      </c>
      <c r="I809" s="210"/>
      <c r="J809" s="205"/>
      <c r="K809" s="205"/>
      <c r="L809" s="211"/>
      <c r="M809" s="212"/>
      <c r="N809" s="213"/>
      <c r="O809" s="213"/>
      <c r="P809" s="213"/>
      <c r="Q809" s="213"/>
      <c r="R809" s="213"/>
      <c r="S809" s="213"/>
      <c r="T809" s="214"/>
      <c r="AT809" s="215" t="s">
        <v>153</v>
      </c>
      <c r="AU809" s="215" t="s">
        <v>83</v>
      </c>
      <c r="AV809" s="13" t="s">
        <v>83</v>
      </c>
      <c r="AW809" s="13" t="s">
        <v>30</v>
      </c>
      <c r="AX809" s="13" t="s">
        <v>73</v>
      </c>
      <c r="AY809" s="215" t="s">
        <v>143</v>
      </c>
    </row>
    <row r="810" spans="2:51" s="13" customFormat="1" ht="11.25">
      <c r="B810" s="204"/>
      <c r="C810" s="205"/>
      <c r="D810" s="206" t="s">
        <v>153</v>
      </c>
      <c r="E810" s="207" t="s">
        <v>1</v>
      </c>
      <c r="F810" s="208" t="s">
        <v>1174</v>
      </c>
      <c r="G810" s="205"/>
      <c r="H810" s="209">
        <v>-0.96</v>
      </c>
      <c r="I810" s="210"/>
      <c r="J810" s="205"/>
      <c r="K810" s="205"/>
      <c r="L810" s="211"/>
      <c r="M810" s="212"/>
      <c r="N810" s="213"/>
      <c r="O810" s="213"/>
      <c r="P810" s="213"/>
      <c r="Q810" s="213"/>
      <c r="R810" s="213"/>
      <c r="S810" s="213"/>
      <c r="T810" s="214"/>
      <c r="AT810" s="215" t="s">
        <v>153</v>
      </c>
      <c r="AU810" s="215" t="s">
        <v>83</v>
      </c>
      <c r="AV810" s="13" t="s">
        <v>83</v>
      </c>
      <c r="AW810" s="13" t="s">
        <v>30</v>
      </c>
      <c r="AX810" s="13" t="s">
        <v>73</v>
      </c>
      <c r="AY810" s="215" t="s">
        <v>143</v>
      </c>
    </row>
    <row r="811" spans="2:51" s="13" customFormat="1" ht="11.25">
      <c r="B811" s="204"/>
      <c r="C811" s="205"/>
      <c r="D811" s="206" t="s">
        <v>153</v>
      </c>
      <c r="E811" s="207" t="s">
        <v>1</v>
      </c>
      <c r="F811" s="208" t="s">
        <v>1173</v>
      </c>
      <c r="G811" s="205"/>
      <c r="H811" s="209">
        <v>-2.222</v>
      </c>
      <c r="I811" s="210"/>
      <c r="J811" s="205"/>
      <c r="K811" s="205"/>
      <c r="L811" s="211"/>
      <c r="M811" s="212"/>
      <c r="N811" s="213"/>
      <c r="O811" s="213"/>
      <c r="P811" s="213"/>
      <c r="Q811" s="213"/>
      <c r="R811" s="213"/>
      <c r="S811" s="213"/>
      <c r="T811" s="214"/>
      <c r="AT811" s="215" t="s">
        <v>153</v>
      </c>
      <c r="AU811" s="215" t="s">
        <v>83</v>
      </c>
      <c r="AV811" s="13" t="s">
        <v>83</v>
      </c>
      <c r="AW811" s="13" t="s">
        <v>30</v>
      </c>
      <c r="AX811" s="13" t="s">
        <v>73</v>
      </c>
      <c r="AY811" s="215" t="s">
        <v>143</v>
      </c>
    </row>
    <row r="812" spans="2:51" s="13" customFormat="1" ht="11.25">
      <c r="B812" s="204"/>
      <c r="C812" s="205"/>
      <c r="D812" s="206" t="s">
        <v>153</v>
      </c>
      <c r="E812" s="207" t="s">
        <v>1</v>
      </c>
      <c r="F812" s="208" t="s">
        <v>1175</v>
      </c>
      <c r="G812" s="205"/>
      <c r="H812" s="209">
        <v>0.7</v>
      </c>
      <c r="I812" s="210"/>
      <c r="J812" s="205"/>
      <c r="K812" s="205"/>
      <c r="L812" s="211"/>
      <c r="M812" s="212"/>
      <c r="N812" s="213"/>
      <c r="O812" s="213"/>
      <c r="P812" s="213"/>
      <c r="Q812" s="213"/>
      <c r="R812" s="213"/>
      <c r="S812" s="213"/>
      <c r="T812" s="214"/>
      <c r="AT812" s="215" t="s">
        <v>153</v>
      </c>
      <c r="AU812" s="215" t="s">
        <v>83</v>
      </c>
      <c r="AV812" s="13" t="s">
        <v>83</v>
      </c>
      <c r="AW812" s="13" t="s">
        <v>30</v>
      </c>
      <c r="AX812" s="13" t="s">
        <v>73</v>
      </c>
      <c r="AY812" s="215" t="s">
        <v>143</v>
      </c>
    </row>
    <row r="813" spans="2:51" s="13" customFormat="1" ht="11.25">
      <c r="B813" s="204"/>
      <c r="C813" s="205"/>
      <c r="D813" s="206" t="s">
        <v>153</v>
      </c>
      <c r="E813" s="207" t="s">
        <v>1</v>
      </c>
      <c r="F813" s="208" t="s">
        <v>1177</v>
      </c>
      <c r="G813" s="205"/>
      <c r="H813" s="209">
        <v>10.72</v>
      </c>
      <c r="I813" s="210"/>
      <c r="J813" s="205"/>
      <c r="K813" s="205"/>
      <c r="L813" s="211"/>
      <c r="M813" s="212"/>
      <c r="N813" s="213"/>
      <c r="O813" s="213"/>
      <c r="P813" s="213"/>
      <c r="Q813" s="213"/>
      <c r="R813" s="213"/>
      <c r="S813" s="213"/>
      <c r="T813" s="214"/>
      <c r="AT813" s="215" t="s">
        <v>153</v>
      </c>
      <c r="AU813" s="215" t="s">
        <v>83</v>
      </c>
      <c r="AV813" s="13" t="s">
        <v>83</v>
      </c>
      <c r="AW813" s="13" t="s">
        <v>30</v>
      </c>
      <c r="AX813" s="13" t="s">
        <v>73</v>
      </c>
      <c r="AY813" s="215" t="s">
        <v>143</v>
      </c>
    </row>
    <row r="814" spans="2:51" s="13" customFormat="1" ht="11.25">
      <c r="B814" s="204"/>
      <c r="C814" s="205"/>
      <c r="D814" s="206" t="s">
        <v>153</v>
      </c>
      <c r="E814" s="207" t="s">
        <v>1</v>
      </c>
      <c r="F814" s="208" t="s">
        <v>1178</v>
      </c>
      <c r="G814" s="205"/>
      <c r="H814" s="209">
        <v>-1.4</v>
      </c>
      <c r="I814" s="210"/>
      <c r="J814" s="205"/>
      <c r="K814" s="205"/>
      <c r="L814" s="211"/>
      <c r="M814" s="212"/>
      <c r="N814" s="213"/>
      <c r="O814" s="213"/>
      <c r="P814" s="213"/>
      <c r="Q814" s="213"/>
      <c r="R814" s="213"/>
      <c r="S814" s="213"/>
      <c r="T814" s="214"/>
      <c r="AT814" s="215" t="s">
        <v>153</v>
      </c>
      <c r="AU814" s="215" t="s">
        <v>83</v>
      </c>
      <c r="AV814" s="13" t="s">
        <v>83</v>
      </c>
      <c r="AW814" s="13" t="s">
        <v>30</v>
      </c>
      <c r="AX814" s="13" t="s">
        <v>73</v>
      </c>
      <c r="AY814" s="215" t="s">
        <v>143</v>
      </c>
    </row>
    <row r="815" spans="2:51" s="13" customFormat="1" ht="11.25">
      <c r="B815" s="204"/>
      <c r="C815" s="205"/>
      <c r="D815" s="206" t="s">
        <v>153</v>
      </c>
      <c r="E815" s="207" t="s">
        <v>1</v>
      </c>
      <c r="F815" s="208" t="s">
        <v>1179</v>
      </c>
      <c r="G815" s="205"/>
      <c r="H815" s="209">
        <v>15.444000000000001</v>
      </c>
      <c r="I815" s="210"/>
      <c r="J815" s="205"/>
      <c r="K815" s="205"/>
      <c r="L815" s="211"/>
      <c r="M815" s="212"/>
      <c r="N815" s="213"/>
      <c r="O815" s="213"/>
      <c r="P815" s="213"/>
      <c r="Q815" s="213"/>
      <c r="R815" s="213"/>
      <c r="S815" s="213"/>
      <c r="T815" s="214"/>
      <c r="AT815" s="215" t="s">
        <v>153</v>
      </c>
      <c r="AU815" s="215" t="s">
        <v>83</v>
      </c>
      <c r="AV815" s="13" t="s">
        <v>83</v>
      </c>
      <c r="AW815" s="13" t="s">
        <v>30</v>
      </c>
      <c r="AX815" s="13" t="s">
        <v>73</v>
      </c>
      <c r="AY815" s="215" t="s">
        <v>143</v>
      </c>
    </row>
    <row r="816" spans="2:51" s="13" customFormat="1" ht="11.25">
      <c r="B816" s="204"/>
      <c r="C816" s="205"/>
      <c r="D816" s="206" t="s">
        <v>153</v>
      </c>
      <c r="E816" s="207" t="s">
        <v>1</v>
      </c>
      <c r="F816" s="208" t="s">
        <v>1178</v>
      </c>
      <c r="G816" s="205"/>
      <c r="H816" s="209">
        <v>-1.4</v>
      </c>
      <c r="I816" s="210"/>
      <c r="J816" s="205"/>
      <c r="K816" s="205"/>
      <c r="L816" s="211"/>
      <c r="M816" s="212"/>
      <c r="N816" s="213"/>
      <c r="O816" s="213"/>
      <c r="P816" s="213"/>
      <c r="Q816" s="213"/>
      <c r="R816" s="213"/>
      <c r="S816" s="213"/>
      <c r="T816" s="214"/>
      <c r="AT816" s="215" t="s">
        <v>153</v>
      </c>
      <c r="AU816" s="215" t="s">
        <v>83</v>
      </c>
      <c r="AV816" s="13" t="s">
        <v>83</v>
      </c>
      <c r="AW816" s="13" t="s">
        <v>30</v>
      </c>
      <c r="AX816" s="13" t="s">
        <v>73</v>
      </c>
      <c r="AY816" s="215" t="s">
        <v>143</v>
      </c>
    </row>
    <row r="817" spans="2:51" s="13" customFormat="1" ht="11.25">
      <c r="B817" s="204"/>
      <c r="C817" s="205"/>
      <c r="D817" s="206" t="s">
        <v>153</v>
      </c>
      <c r="E817" s="207" t="s">
        <v>1</v>
      </c>
      <c r="F817" s="208" t="s">
        <v>1174</v>
      </c>
      <c r="G817" s="205"/>
      <c r="H817" s="209">
        <v>-0.96</v>
      </c>
      <c r="I817" s="210"/>
      <c r="J817" s="205"/>
      <c r="K817" s="205"/>
      <c r="L817" s="211"/>
      <c r="M817" s="212"/>
      <c r="N817" s="213"/>
      <c r="O817" s="213"/>
      <c r="P817" s="213"/>
      <c r="Q817" s="213"/>
      <c r="R817" s="213"/>
      <c r="S817" s="213"/>
      <c r="T817" s="214"/>
      <c r="AT817" s="215" t="s">
        <v>153</v>
      </c>
      <c r="AU817" s="215" t="s">
        <v>83</v>
      </c>
      <c r="AV817" s="13" t="s">
        <v>83</v>
      </c>
      <c r="AW817" s="13" t="s">
        <v>30</v>
      </c>
      <c r="AX817" s="13" t="s">
        <v>73</v>
      </c>
      <c r="AY817" s="215" t="s">
        <v>143</v>
      </c>
    </row>
    <row r="818" spans="2:51" s="13" customFormat="1" ht="11.25">
      <c r="B818" s="204"/>
      <c r="C818" s="205"/>
      <c r="D818" s="206" t="s">
        <v>153</v>
      </c>
      <c r="E818" s="207" t="s">
        <v>1</v>
      </c>
      <c r="F818" s="208" t="s">
        <v>1180</v>
      </c>
      <c r="G818" s="205"/>
      <c r="H818" s="209">
        <v>0.625</v>
      </c>
      <c r="I818" s="210"/>
      <c r="J818" s="205"/>
      <c r="K818" s="205"/>
      <c r="L818" s="211"/>
      <c r="M818" s="212"/>
      <c r="N818" s="213"/>
      <c r="O818" s="213"/>
      <c r="P818" s="213"/>
      <c r="Q818" s="213"/>
      <c r="R818" s="213"/>
      <c r="S818" s="213"/>
      <c r="T818" s="214"/>
      <c r="AT818" s="215" t="s">
        <v>153</v>
      </c>
      <c r="AU818" s="215" t="s">
        <v>83</v>
      </c>
      <c r="AV818" s="13" t="s">
        <v>83</v>
      </c>
      <c r="AW818" s="13" t="s">
        <v>30</v>
      </c>
      <c r="AX818" s="13" t="s">
        <v>73</v>
      </c>
      <c r="AY818" s="215" t="s">
        <v>143</v>
      </c>
    </row>
    <row r="819" spans="2:51" s="13" customFormat="1" ht="11.25">
      <c r="B819" s="204"/>
      <c r="C819" s="205"/>
      <c r="D819" s="206" t="s">
        <v>153</v>
      </c>
      <c r="E819" s="207" t="s">
        <v>1</v>
      </c>
      <c r="F819" s="208" t="s">
        <v>1181</v>
      </c>
      <c r="G819" s="205"/>
      <c r="H819" s="209">
        <v>20.402000000000001</v>
      </c>
      <c r="I819" s="210"/>
      <c r="J819" s="205"/>
      <c r="K819" s="205"/>
      <c r="L819" s="211"/>
      <c r="M819" s="212"/>
      <c r="N819" s="213"/>
      <c r="O819" s="213"/>
      <c r="P819" s="213"/>
      <c r="Q819" s="213"/>
      <c r="R819" s="213"/>
      <c r="S819" s="213"/>
      <c r="T819" s="214"/>
      <c r="AT819" s="215" t="s">
        <v>153</v>
      </c>
      <c r="AU819" s="215" t="s">
        <v>83</v>
      </c>
      <c r="AV819" s="13" t="s">
        <v>83</v>
      </c>
      <c r="AW819" s="13" t="s">
        <v>30</v>
      </c>
      <c r="AX819" s="13" t="s">
        <v>73</v>
      </c>
      <c r="AY819" s="215" t="s">
        <v>143</v>
      </c>
    </row>
    <row r="820" spans="2:51" s="13" customFormat="1" ht="11.25">
      <c r="B820" s="204"/>
      <c r="C820" s="205"/>
      <c r="D820" s="206" t="s">
        <v>153</v>
      </c>
      <c r="E820" s="207" t="s">
        <v>1</v>
      </c>
      <c r="F820" s="208" t="s">
        <v>1182</v>
      </c>
      <c r="G820" s="205"/>
      <c r="H820" s="209">
        <v>37.688000000000002</v>
      </c>
      <c r="I820" s="210"/>
      <c r="J820" s="205"/>
      <c r="K820" s="205"/>
      <c r="L820" s="211"/>
      <c r="M820" s="212"/>
      <c r="N820" s="213"/>
      <c r="O820" s="213"/>
      <c r="P820" s="213"/>
      <c r="Q820" s="213"/>
      <c r="R820" s="213"/>
      <c r="S820" s="213"/>
      <c r="T820" s="214"/>
      <c r="AT820" s="215" t="s">
        <v>153</v>
      </c>
      <c r="AU820" s="215" t="s">
        <v>83</v>
      </c>
      <c r="AV820" s="13" t="s">
        <v>83</v>
      </c>
      <c r="AW820" s="13" t="s">
        <v>30</v>
      </c>
      <c r="AX820" s="13" t="s">
        <v>73</v>
      </c>
      <c r="AY820" s="215" t="s">
        <v>143</v>
      </c>
    </row>
    <row r="821" spans="2:51" s="13" customFormat="1" ht="11.25">
      <c r="B821" s="204"/>
      <c r="C821" s="205"/>
      <c r="D821" s="206" t="s">
        <v>153</v>
      </c>
      <c r="E821" s="207" t="s">
        <v>1</v>
      </c>
      <c r="F821" s="208" t="s">
        <v>372</v>
      </c>
      <c r="G821" s="205"/>
      <c r="H821" s="209">
        <v>-2.585</v>
      </c>
      <c r="I821" s="210"/>
      <c r="J821" s="205"/>
      <c r="K821" s="205"/>
      <c r="L821" s="211"/>
      <c r="M821" s="212"/>
      <c r="N821" s="213"/>
      <c r="O821" s="213"/>
      <c r="P821" s="213"/>
      <c r="Q821" s="213"/>
      <c r="R821" s="213"/>
      <c r="S821" s="213"/>
      <c r="T821" s="214"/>
      <c r="AT821" s="215" t="s">
        <v>153</v>
      </c>
      <c r="AU821" s="215" t="s">
        <v>83</v>
      </c>
      <c r="AV821" s="13" t="s">
        <v>83</v>
      </c>
      <c r="AW821" s="13" t="s">
        <v>30</v>
      </c>
      <c r="AX821" s="13" t="s">
        <v>73</v>
      </c>
      <c r="AY821" s="215" t="s">
        <v>143</v>
      </c>
    </row>
    <row r="822" spans="2:51" s="13" customFormat="1" ht="11.25">
      <c r="B822" s="204"/>
      <c r="C822" s="205"/>
      <c r="D822" s="206" t="s">
        <v>153</v>
      </c>
      <c r="E822" s="207" t="s">
        <v>1</v>
      </c>
      <c r="F822" s="208" t="s">
        <v>1183</v>
      </c>
      <c r="G822" s="205"/>
      <c r="H822" s="209">
        <v>-1.6160000000000001</v>
      </c>
      <c r="I822" s="210"/>
      <c r="J822" s="205"/>
      <c r="K822" s="205"/>
      <c r="L822" s="211"/>
      <c r="M822" s="212"/>
      <c r="N822" s="213"/>
      <c r="O822" s="213"/>
      <c r="P822" s="213"/>
      <c r="Q822" s="213"/>
      <c r="R822" s="213"/>
      <c r="S822" s="213"/>
      <c r="T822" s="214"/>
      <c r="AT822" s="215" t="s">
        <v>153</v>
      </c>
      <c r="AU822" s="215" t="s">
        <v>83</v>
      </c>
      <c r="AV822" s="13" t="s">
        <v>83</v>
      </c>
      <c r="AW822" s="13" t="s">
        <v>30</v>
      </c>
      <c r="AX822" s="13" t="s">
        <v>73</v>
      </c>
      <c r="AY822" s="215" t="s">
        <v>143</v>
      </c>
    </row>
    <row r="823" spans="2:51" s="13" customFormat="1" ht="11.25">
      <c r="B823" s="204"/>
      <c r="C823" s="205"/>
      <c r="D823" s="206" t="s">
        <v>153</v>
      </c>
      <c r="E823" s="207" t="s">
        <v>1</v>
      </c>
      <c r="F823" s="208" t="s">
        <v>1184</v>
      </c>
      <c r="G823" s="205"/>
      <c r="H823" s="209">
        <v>-4.0199999999999996</v>
      </c>
      <c r="I823" s="210"/>
      <c r="J823" s="205"/>
      <c r="K823" s="205"/>
      <c r="L823" s="211"/>
      <c r="M823" s="212"/>
      <c r="N823" s="213"/>
      <c r="O823" s="213"/>
      <c r="P823" s="213"/>
      <c r="Q823" s="213"/>
      <c r="R823" s="213"/>
      <c r="S823" s="213"/>
      <c r="T823" s="214"/>
      <c r="AT823" s="215" t="s">
        <v>153</v>
      </c>
      <c r="AU823" s="215" t="s">
        <v>83</v>
      </c>
      <c r="AV823" s="13" t="s">
        <v>83</v>
      </c>
      <c r="AW823" s="13" t="s">
        <v>30</v>
      </c>
      <c r="AX823" s="13" t="s">
        <v>73</v>
      </c>
      <c r="AY823" s="215" t="s">
        <v>143</v>
      </c>
    </row>
    <row r="824" spans="2:51" s="13" customFormat="1" ht="11.25">
      <c r="B824" s="204"/>
      <c r="C824" s="205"/>
      <c r="D824" s="206" t="s">
        <v>153</v>
      </c>
      <c r="E824" s="207" t="s">
        <v>1</v>
      </c>
      <c r="F824" s="208" t="s">
        <v>1185</v>
      </c>
      <c r="G824" s="205"/>
      <c r="H824" s="209">
        <v>19.631</v>
      </c>
      <c r="I824" s="210"/>
      <c r="J824" s="205"/>
      <c r="K824" s="205"/>
      <c r="L824" s="211"/>
      <c r="M824" s="212"/>
      <c r="N824" s="213"/>
      <c r="O824" s="213"/>
      <c r="P824" s="213"/>
      <c r="Q824" s="213"/>
      <c r="R824" s="213"/>
      <c r="S824" s="213"/>
      <c r="T824" s="214"/>
      <c r="AT824" s="215" t="s">
        <v>153</v>
      </c>
      <c r="AU824" s="215" t="s">
        <v>83</v>
      </c>
      <c r="AV824" s="13" t="s">
        <v>83</v>
      </c>
      <c r="AW824" s="13" t="s">
        <v>30</v>
      </c>
      <c r="AX824" s="13" t="s">
        <v>73</v>
      </c>
      <c r="AY824" s="215" t="s">
        <v>143</v>
      </c>
    </row>
    <row r="825" spans="2:51" s="13" customFormat="1" ht="11.25">
      <c r="B825" s="204"/>
      <c r="C825" s="205"/>
      <c r="D825" s="206" t="s">
        <v>153</v>
      </c>
      <c r="E825" s="207" t="s">
        <v>1</v>
      </c>
      <c r="F825" s="208" t="s">
        <v>1186</v>
      </c>
      <c r="G825" s="205"/>
      <c r="H825" s="209">
        <v>-2.16</v>
      </c>
      <c r="I825" s="210"/>
      <c r="J825" s="205"/>
      <c r="K825" s="205"/>
      <c r="L825" s="211"/>
      <c r="M825" s="212"/>
      <c r="N825" s="213"/>
      <c r="O825" s="213"/>
      <c r="P825" s="213"/>
      <c r="Q825" s="213"/>
      <c r="R825" s="213"/>
      <c r="S825" s="213"/>
      <c r="T825" s="214"/>
      <c r="AT825" s="215" t="s">
        <v>153</v>
      </c>
      <c r="AU825" s="215" t="s">
        <v>83</v>
      </c>
      <c r="AV825" s="13" t="s">
        <v>83</v>
      </c>
      <c r="AW825" s="13" t="s">
        <v>30</v>
      </c>
      <c r="AX825" s="13" t="s">
        <v>73</v>
      </c>
      <c r="AY825" s="215" t="s">
        <v>143</v>
      </c>
    </row>
    <row r="826" spans="2:51" s="13" customFormat="1" ht="11.25">
      <c r="B826" s="204"/>
      <c r="C826" s="205"/>
      <c r="D826" s="206" t="s">
        <v>153</v>
      </c>
      <c r="E826" s="207" t="s">
        <v>1</v>
      </c>
      <c r="F826" s="208" t="s">
        <v>1187</v>
      </c>
      <c r="G826" s="205"/>
      <c r="H826" s="209">
        <v>1.2</v>
      </c>
      <c r="I826" s="210"/>
      <c r="J826" s="205"/>
      <c r="K826" s="205"/>
      <c r="L826" s="211"/>
      <c r="M826" s="212"/>
      <c r="N826" s="213"/>
      <c r="O826" s="213"/>
      <c r="P826" s="213"/>
      <c r="Q826" s="213"/>
      <c r="R826" s="213"/>
      <c r="S826" s="213"/>
      <c r="T826" s="214"/>
      <c r="AT826" s="215" t="s">
        <v>153</v>
      </c>
      <c r="AU826" s="215" t="s">
        <v>83</v>
      </c>
      <c r="AV826" s="13" t="s">
        <v>83</v>
      </c>
      <c r="AW826" s="13" t="s">
        <v>30</v>
      </c>
      <c r="AX826" s="13" t="s">
        <v>73</v>
      </c>
      <c r="AY826" s="215" t="s">
        <v>143</v>
      </c>
    </row>
    <row r="827" spans="2:51" s="13" customFormat="1" ht="11.25">
      <c r="B827" s="204"/>
      <c r="C827" s="205"/>
      <c r="D827" s="206" t="s">
        <v>153</v>
      </c>
      <c r="E827" s="207" t="s">
        <v>1</v>
      </c>
      <c r="F827" s="208" t="s">
        <v>1188</v>
      </c>
      <c r="G827" s="205"/>
      <c r="H827" s="209">
        <v>16.280999999999999</v>
      </c>
      <c r="I827" s="210"/>
      <c r="J827" s="205"/>
      <c r="K827" s="205"/>
      <c r="L827" s="211"/>
      <c r="M827" s="212"/>
      <c r="N827" s="213"/>
      <c r="O827" s="213"/>
      <c r="P827" s="213"/>
      <c r="Q827" s="213"/>
      <c r="R827" s="213"/>
      <c r="S827" s="213"/>
      <c r="T827" s="214"/>
      <c r="AT827" s="215" t="s">
        <v>153</v>
      </c>
      <c r="AU827" s="215" t="s">
        <v>83</v>
      </c>
      <c r="AV827" s="13" t="s">
        <v>83</v>
      </c>
      <c r="AW827" s="13" t="s">
        <v>30</v>
      </c>
      <c r="AX827" s="13" t="s">
        <v>73</v>
      </c>
      <c r="AY827" s="215" t="s">
        <v>143</v>
      </c>
    </row>
    <row r="828" spans="2:51" s="13" customFormat="1" ht="11.25">
      <c r="B828" s="204"/>
      <c r="C828" s="205"/>
      <c r="D828" s="206" t="s">
        <v>153</v>
      </c>
      <c r="E828" s="207" t="s">
        <v>1</v>
      </c>
      <c r="F828" s="208" t="s">
        <v>1189</v>
      </c>
      <c r="G828" s="205"/>
      <c r="H828" s="209">
        <v>-1.4139999999999999</v>
      </c>
      <c r="I828" s="210"/>
      <c r="J828" s="205"/>
      <c r="K828" s="205"/>
      <c r="L828" s="211"/>
      <c r="M828" s="212"/>
      <c r="N828" s="213"/>
      <c r="O828" s="213"/>
      <c r="P828" s="213"/>
      <c r="Q828" s="213"/>
      <c r="R828" s="213"/>
      <c r="S828" s="213"/>
      <c r="T828" s="214"/>
      <c r="AT828" s="215" t="s">
        <v>153</v>
      </c>
      <c r="AU828" s="215" t="s">
        <v>83</v>
      </c>
      <c r="AV828" s="13" t="s">
        <v>83</v>
      </c>
      <c r="AW828" s="13" t="s">
        <v>30</v>
      </c>
      <c r="AX828" s="13" t="s">
        <v>73</v>
      </c>
      <c r="AY828" s="215" t="s">
        <v>143</v>
      </c>
    </row>
    <row r="829" spans="2:51" s="13" customFormat="1" ht="11.25">
      <c r="B829" s="204"/>
      <c r="C829" s="205"/>
      <c r="D829" s="206" t="s">
        <v>153</v>
      </c>
      <c r="E829" s="207" t="s">
        <v>1</v>
      </c>
      <c r="F829" s="208" t="s">
        <v>1190</v>
      </c>
      <c r="G829" s="205"/>
      <c r="H829" s="209">
        <v>21.055</v>
      </c>
      <c r="I829" s="210"/>
      <c r="J829" s="205"/>
      <c r="K829" s="205"/>
      <c r="L829" s="211"/>
      <c r="M829" s="212"/>
      <c r="N829" s="213"/>
      <c r="O829" s="213"/>
      <c r="P829" s="213"/>
      <c r="Q829" s="213"/>
      <c r="R829" s="213"/>
      <c r="S829" s="213"/>
      <c r="T829" s="214"/>
      <c r="AT829" s="215" t="s">
        <v>153</v>
      </c>
      <c r="AU829" s="215" t="s">
        <v>83</v>
      </c>
      <c r="AV829" s="13" t="s">
        <v>83</v>
      </c>
      <c r="AW829" s="13" t="s">
        <v>30</v>
      </c>
      <c r="AX829" s="13" t="s">
        <v>73</v>
      </c>
      <c r="AY829" s="215" t="s">
        <v>143</v>
      </c>
    </row>
    <row r="830" spans="2:51" s="13" customFormat="1" ht="11.25">
      <c r="B830" s="204"/>
      <c r="C830" s="205"/>
      <c r="D830" s="206" t="s">
        <v>153</v>
      </c>
      <c r="E830" s="207" t="s">
        <v>1</v>
      </c>
      <c r="F830" s="208" t="s">
        <v>1191</v>
      </c>
      <c r="G830" s="205"/>
      <c r="H830" s="209">
        <v>-1.4139999999999999</v>
      </c>
      <c r="I830" s="210"/>
      <c r="J830" s="205"/>
      <c r="K830" s="205"/>
      <c r="L830" s="211"/>
      <c r="M830" s="212"/>
      <c r="N830" s="213"/>
      <c r="O830" s="213"/>
      <c r="P830" s="213"/>
      <c r="Q830" s="213"/>
      <c r="R830" s="213"/>
      <c r="S830" s="213"/>
      <c r="T830" s="214"/>
      <c r="AT830" s="215" t="s">
        <v>153</v>
      </c>
      <c r="AU830" s="215" t="s">
        <v>83</v>
      </c>
      <c r="AV830" s="13" t="s">
        <v>83</v>
      </c>
      <c r="AW830" s="13" t="s">
        <v>30</v>
      </c>
      <c r="AX830" s="13" t="s">
        <v>73</v>
      </c>
      <c r="AY830" s="215" t="s">
        <v>143</v>
      </c>
    </row>
    <row r="831" spans="2:51" s="13" customFormat="1" ht="11.25">
      <c r="B831" s="204"/>
      <c r="C831" s="205"/>
      <c r="D831" s="206" t="s">
        <v>153</v>
      </c>
      <c r="E831" s="207" t="s">
        <v>1</v>
      </c>
      <c r="F831" s="208" t="s">
        <v>1186</v>
      </c>
      <c r="G831" s="205"/>
      <c r="H831" s="209">
        <v>-2.16</v>
      </c>
      <c r="I831" s="210"/>
      <c r="J831" s="205"/>
      <c r="K831" s="205"/>
      <c r="L831" s="211"/>
      <c r="M831" s="212"/>
      <c r="N831" s="213"/>
      <c r="O831" s="213"/>
      <c r="P831" s="213"/>
      <c r="Q831" s="213"/>
      <c r="R831" s="213"/>
      <c r="S831" s="213"/>
      <c r="T831" s="214"/>
      <c r="AT831" s="215" t="s">
        <v>153</v>
      </c>
      <c r="AU831" s="215" t="s">
        <v>83</v>
      </c>
      <c r="AV831" s="13" t="s">
        <v>83</v>
      </c>
      <c r="AW831" s="13" t="s">
        <v>30</v>
      </c>
      <c r="AX831" s="13" t="s">
        <v>73</v>
      </c>
      <c r="AY831" s="215" t="s">
        <v>143</v>
      </c>
    </row>
    <row r="832" spans="2:51" s="13" customFormat="1" ht="11.25">
      <c r="B832" s="204"/>
      <c r="C832" s="205"/>
      <c r="D832" s="206" t="s">
        <v>153</v>
      </c>
      <c r="E832" s="207" t="s">
        <v>1</v>
      </c>
      <c r="F832" s="208" t="s">
        <v>1192</v>
      </c>
      <c r="G832" s="205"/>
      <c r="H832" s="209">
        <v>2.375</v>
      </c>
      <c r="I832" s="210"/>
      <c r="J832" s="205"/>
      <c r="K832" s="205"/>
      <c r="L832" s="211"/>
      <c r="M832" s="212"/>
      <c r="N832" s="213"/>
      <c r="O832" s="213"/>
      <c r="P832" s="213"/>
      <c r="Q832" s="213"/>
      <c r="R832" s="213"/>
      <c r="S832" s="213"/>
      <c r="T832" s="214"/>
      <c r="AT832" s="215" t="s">
        <v>153</v>
      </c>
      <c r="AU832" s="215" t="s">
        <v>83</v>
      </c>
      <c r="AV832" s="13" t="s">
        <v>83</v>
      </c>
      <c r="AW832" s="13" t="s">
        <v>30</v>
      </c>
      <c r="AX832" s="13" t="s">
        <v>73</v>
      </c>
      <c r="AY832" s="215" t="s">
        <v>143</v>
      </c>
    </row>
    <row r="833" spans="1:65" s="13" customFormat="1" ht="11.25">
      <c r="B833" s="204"/>
      <c r="C833" s="205"/>
      <c r="D833" s="206" t="s">
        <v>153</v>
      </c>
      <c r="E833" s="207" t="s">
        <v>1</v>
      </c>
      <c r="F833" s="208" t="s">
        <v>1193</v>
      </c>
      <c r="G833" s="205"/>
      <c r="H833" s="209">
        <v>154.184</v>
      </c>
      <c r="I833" s="210"/>
      <c r="J833" s="205"/>
      <c r="K833" s="205"/>
      <c r="L833" s="211"/>
      <c r="M833" s="212"/>
      <c r="N833" s="213"/>
      <c r="O833" s="213"/>
      <c r="P833" s="213"/>
      <c r="Q833" s="213"/>
      <c r="R833" s="213"/>
      <c r="S833" s="213"/>
      <c r="T833" s="214"/>
      <c r="AT833" s="215" t="s">
        <v>153</v>
      </c>
      <c r="AU833" s="215" t="s">
        <v>83</v>
      </c>
      <c r="AV833" s="13" t="s">
        <v>83</v>
      </c>
      <c r="AW833" s="13" t="s">
        <v>30</v>
      </c>
      <c r="AX833" s="13" t="s">
        <v>73</v>
      </c>
      <c r="AY833" s="215" t="s">
        <v>143</v>
      </c>
    </row>
    <row r="834" spans="1:65" s="13" customFormat="1" ht="11.25">
      <c r="B834" s="204"/>
      <c r="C834" s="205"/>
      <c r="D834" s="206" t="s">
        <v>153</v>
      </c>
      <c r="E834" s="207" t="s">
        <v>1</v>
      </c>
      <c r="F834" s="208" t="s">
        <v>1194</v>
      </c>
      <c r="G834" s="205"/>
      <c r="H834" s="209">
        <v>-4.444</v>
      </c>
      <c r="I834" s="210"/>
      <c r="J834" s="205"/>
      <c r="K834" s="205"/>
      <c r="L834" s="211"/>
      <c r="M834" s="212"/>
      <c r="N834" s="213"/>
      <c r="O834" s="213"/>
      <c r="P834" s="213"/>
      <c r="Q834" s="213"/>
      <c r="R834" s="213"/>
      <c r="S834" s="213"/>
      <c r="T834" s="214"/>
      <c r="AT834" s="215" t="s">
        <v>153</v>
      </c>
      <c r="AU834" s="215" t="s">
        <v>83</v>
      </c>
      <c r="AV834" s="13" t="s">
        <v>83</v>
      </c>
      <c r="AW834" s="13" t="s">
        <v>30</v>
      </c>
      <c r="AX834" s="13" t="s">
        <v>73</v>
      </c>
      <c r="AY834" s="215" t="s">
        <v>143</v>
      </c>
    </row>
    <row r="835" spans="1:65" s="13" customFormat="1" ht="11.25">
      <c r="B835" s="204"/>
      <c r="C835" s="205"/>
      <c r="D835" s="206" t="s">
        <v>153</v>
      </c>
      <c r="E835" s="207" t="s">
        <v>1</v>
      </c>
      <c r="F835" s="208" t="s">
        <v>371</v>
      </c>
      <c r="G835" s="205"/>
      <c r="H835" s="209">
        <v>-5.5129999999999999</v>
      </c>
      <c r="I835" s="210"/>
      <c r="J835" s="205"/>
      <c r="K835" s="205"/>
      <c r="L835" s="211"/>
      <c r="M835" s="212"/>
      <c r="N835" s="213"/>
      <c r="O835" s="213"/>
      <c r="P835" s="213"/>
      <c r="Q835" s="213"/>
      <c r="R835" s="213"/>
      <c r="S835" s="213"/>
      <c r="T835" s="214"/>
      <c r="AT835" s="215" t="s">
        <v>153</v>
      </c>
      <c r="AU835" s="215" t="s">
        <v>83</v>
      </c>
      <c r="AV835" s="13" t="s">
        <v>83</v>
      </c>
      <c r="AW835" s="13" t="s">
        <v>30</v>
      </c>
      <c r="AX835" s="13" t="s">
        <v>73</v>
      </c>
      <c r="AY835" s="215" t="s">
        <v>143</v>
      </c>
    </row>
    <row r="836" spans="1:65" s="13" customFormat="1" ht="11.25">
      <c r="B836" s="204"/>
      <c r="C836" s="205"/>
      <c r="D836" s="206" t="s">
        <v>153</v>
      </c>
      <c r="E836" s="207" t="s">
        <v>1</v>
      </c>
      <c r="F836" s="208" t="s">
        <v>1195</v>
      </c>
      <c r="G836" s="205"/>
      <c r="H836" s="209">
        <v>-10.8</v>
      </c>
      <c r="I836" s="210"/>
      <c r="J836" s="205"/>
      <c r="K836" s="205"/>
      <c r="L836" s="211"/>
      <c r="M836" s="212"/>
      <c r="N836" s="213"/>
      <c r="O836" s="213"/>
      <c r="P836" s="213"/>
      <c r="Q836" s="213"/>
      <c r="R836" s="213"/>
      <c r="S836" s="213"/>
      <c r="T836" s="214"/>
      <c r="AT836" s="215" t="s">
        <v>153</v>
      </c>
      <c r="AU836" s="215" t="s">
        <v>83</v>
      </c>
      <c r="AV836" s="13" t="s">
        <v>83</v>
      </c>
      <c r="AW836" s="13" t="s">
        <v>30</v>
      </c>
      <c r="AX836" s="13" t="s">
        <v>73</v>
      </c>
      <c r="AY836" s="215" t="s">
        <v>143</v>
      </c>
    </row>
    <row r="837" spans="1:65" s="13" customFormat="1" ht="11.25">
      <c r="B837" s="204"/>
      <c r="C837" s="205"/>
      <c r="D837" s="206" t="s">
        <v>153</v>
      </c>
      <c r="E837" s="207" t="s">
        <v>1</v>
      </c>
      <c r="F837" s="208" t="s">
        <v>1196</v>
      </c>
      <c r="G837" s="205"/>
      <c r="H837" s="209">
        <v>9.1379999999999999</v>
      </c>
      <c r="I837" s="210"/>
      <c r="J837" s="205"/>
      <c r="K837" s="205"/>
      <c r="L837" s="211"/>
      <c r="M837" s="212"/>
      <c r="N837" s="213"/>
      <c r="O837" s="213"/>
      <c r="P837" s="213"/>
      <c r="Q837" s="213"/>
      <c r="R837" s="213"/>
      <c r="S837" s="213"/>
      <c r="T837" s="214"/>
      <c r="AT837" s="215" t="s">
        <v>153</v>
      </c>
      <c r="AU837" s="215" t="s">
        <v>83</v>
      </c>
      <c r="AV837" s="13" t="s">
        <v>83</v>
      </c>
      <c r="AW837" s="13" t="s">
        <v>30</v>
      </c>
      <c r="AX837" s="13" t="s">
        <v>73</v>
      </c>
      <c r="AY837" s="215" t="s">
        <v>143</v>
      </c>
    </row>
    <row r="838" spans="1:65" s="13" customFormat="1" ht="11.25">
      <c r="B838" s="204"/>
      <c r="C838" s="205"/>
      <c r="D838" s="206" t="s">
        <v>153</v>
      </c>
      <c r="E838" s="207" t="s">
        <v>1</v>
      </c>
      <c r="F838" s="208" t="s">
        <v>1197</v>
      </c>
      <c r="G838" s="205"/>
      <c r="H838" s="209">
        <v>-64.582999999999998</v>
      </c>
      <c r="I838" s="210"/>
      <c r="J838" s="205"/>
      <c r="K838" s="205"/>
      <c r="L838" s="211"/>
      <c r="M838" s="212"/>
      <c r="N838" s="213"/>
      <c r="O838" s="213"/>
      <c r="P838" s="213"/>
      <c r="Q838" s="213"/>
      <c r="R838" s="213"/>
      <c r="S838" s="213"/>
      <c r="T838" s="214"/>
      <c r="AT838" s="215" t="s">
        <v>153</v>
      </c>
      <c r="AU838" s="215" t="s">
        <v>83</v>
      </c>
      <c r="AV838" s="13" t="s">
        <v>83</v>
      </c>
      <c r="AW838" s="13" t="s">
        <v>30</v>
      </c>
      <c r="AX838" s="13" t="s">
        <v>73</v>
      </c>
      <c r="AY838" s="215" t="s">
        <v>143</v>
      </c>
    </row>
    <row r="839" spans="1:65" s="13" customFormat="1" ht="11.25">
      <c r="B839" s="204"/>
      <c r="C839" s="205"/>
      <c r="D839" s="206" t="s">
        <v>153</v>
      </c>
      <c r="E839" s="207" t="s">
        <v>1</v>
      </c>
      <c r="F839" s="208" t="s">
        <v>1198</v>
      </c>
      <c r="G839" s="205"/>
      <c r="H839" s="209">
        <v>-57.628</v>
      </c>
      <c r="I839" s="210"/>
      <c r="J839" s="205"/>
      <c r="K839" s="205"/>
      <c r="L839" s="211"/>
      <c r="M839" s="212"/>
      <c r="N839" s="213"/>
      <c r="O839" s="213"/>
      <c r="P839" s="213"/>
      <c r="Q839" s="213"/>
      <c r="R839" s="213"/>
      <c r="S839" s="213"/>
      <c r="T839" s="214"/>
      <c r="AT839" s="215" t="s">
        <v>153</v>
      </c>
      <c r="AU839" s="215" t="s">
        <v>83</v>
      </c>
      <c r="AV839" s="13" t="s">
        <v>83</v>
      </c>
      <c r="AW839" s="13" t="s">
        <v>30</v>
      </c>
      <c r="AX839" s="13" t="s">
        <v>73</v>
      </c>
      <c r="AY839" s="215" t="s">
        <v>143</v>
      </c>
    </row>
    <row r="840" spans="1:65" s="14" customFormat="1" ht="11.25">
      <c r="B840" s="216"/>
      <c r="C840" s="217"/>
      <c r="D840" s="206" t="s">
        <v>153</v>
      </c>
      <c r="E840" s="218" t="s">
        <v>1</v>
      </c>
      <c r="F840" s="219" t="s">
        <v>155</v>
      </c>
      <c r="G840" s="217"/>
      <c r="H840" s="220">
        <v>394.25599999999997</v>
      </c>
      <c r="I840" s="221"/>
      <c r="J840" s="217"/>
      <c r="K840" s="217"/>
      <c r="L840" s="222"/>
      <c r="M840" s="223"/>
      <c r="N840" s="224"/>
      <c r="O840" s="224"/>
      <c r="P840" s="224"/>
      <c r="Q840" s="224"/>
      <c r="R840" s="224"/>
      <c r="S840" s="224"/>
      <c r="T840" s="225"/>
      <c r="AT840" s="226" t="s">
        <v>153</v>
      </c>
      <c r="AU840" s="226" t="s">
        <v>83</v>
      </c>
      <c r="AV840" s="14" t="s">
        <v>150</v>
      </c>
      <c r="AW840" s="14" t="s">
        <v>30</v>
      </c>
      <c r="AX840" s="14" t="s">
        <v>81</v>
      </c>
      <c r="AY840" s="226" t="s">
        <v>143</v>
      </c>
    </row>
    <row r="841" spans="1:65" s="2" customFormat="1" ht="16.5" customHeight="1">
      <c r="A841" s="34"/>
      <c r="B841" s="35"/>
      <c r="C841" s="186" t="s">
        <v>727</v>
      </c>
      <c r="D841" s="186" t="s">
        <v>145</v>
      </c>
      <c r="E841" s="187" t="s">
        <v>1199</v>
      </c>
      <c r="F841" s="188" t="s">
        <v>1200</v>
      </c>
      <c r="G841" s="189" t="s">
        <v>180</v>
      </c>
      <c r="H841" s="190">
        <v>304.21499999999997</v>
      </c>
      <c r="I841" s="191"/>
      <c r="J841" s="192">
        <f>ROUND(I841*H841,2)</f>
        <v>0</v>
      </c>
      <c r="K841" s="188" t="s">
        <v>149</v>
      </c>
      <c r="L841" s="39"/>
      <c r="M841" s="193" t="s">
        <v>1</v>
      </c>
      <c r="N841" s="194" t="s">
        <v>38</v>
      </c>
      <c r="O841" s="71"/>
      <c r="P841" s="195">
        <f>O841*H841</f>
        <v>0</v>
      </c>
      <c r="Q841" s="195">
        <v>0</v>
      </c>
      <c r="R841" s="195">
        <f>Q841*H841</f>
        <v>0</v>
      </c>
      <c r="S841" s="195">
        <v>0</v>
      </c>
      <c r="T841" s="196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7" t="s">
        <v>195</v>
      </c>
      <c r="AT841" s="197" t="s">
        <v>145</v>
      </c>
      <c r="AU841" s="197" t="s">
        <v>83</v>
      </c>
      <c r="AY841" s="17" t="s">
        <v>143</v>
      </c>
      <c r="BE841" s="198">
        <f>IF(N841="základní",J841,0)</f>
        <v>0</v>
      </c>
      <c r="BF841" s="198">
        <f>IF(N841="snížená",J841,0)</f>
        <v>0</v>
      </c>
      <c r="BG841" s="198">
        <f>IF(N841="zákl. přenesená",J841,0)</f>
        <v>0</v>
      </c>
      <c r="BH841" s="198">
        <f>IF(N841="sníž. přenesená",J841,0)</f>
        <v>0</v>
      </c>
      <c r="BI841" s="198">
        <f>IF(N841="nulová",J841,0)</f>
        <v>0</v>
      </c>
      <c r="BJ841" s="17" t="s">
        <v>81</v>
      </c>
      <c r="BK841" s="198">
        <f>ROUND(I841*H841,2)</f>
        <v>0</v>
      </c>
      <c r="BL841" s="17" t="s">
        <v>195</v>
      </c>
      <c r="BM841" s="197" t="s">
        <v>1201</v>
      </c>
    </row>
    <row r="842" spans="1:65" s="2" customFormat="1" ht="11.25">
      <c r="A842" s="34"/>
      <c r="B842" s="35"/>
      <c r="C842" s="36"/>
      <c r="D842" s="199" t="s">
        <v>151</v>
      </c>
      <c r="E842" s="36"/>
      <c r="F842" s="200" t="s">
        <v>1202</v>
      </c>
      <c r="G842" s="36"/>
      <c r="H842" s="36"/>
      <c r="I842" s="201"/>
      <c r="J842" s="36"/>
      <c r="K842" s="36"/>
      <c r="L842" s="39"/>
      <c r="M842" s="202"/>
      <c r="N842" s="203"/>
      <c r="O842" s="71"/>
      <c r="P842" s="71"/>
      <c r="Q842" s="71"/>
      <c r="R842" s="71"/>
      <c r="S842" s="71"/>
      <c r="T842" s="72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T842" s="17" t="s">
        <v>151</v>
      </c>
      <c r="AU842" s="17" t="s">
        <v>83</v>
      </c>
    </row>
    <row r="843" spans="1:65" s="2" customFormat="1" ht="16.5" customHeight="1">
      <c r="A843" s="34"/>
      <c r="B843" s="35"/>
      <c r="C843" s="227" t="s">
        <v>1203</v>
      </c>
      <c r="D843" s="227" t="s">
        <v>219</v>
      </c>
      <c r="E843" s="228" t="s">
        <v>1204</v>
      </c>
      <c r="F843" s="229" t="s">
        <v>1205</v>
      </c>
      <c r="G843" s="230" t="s">
        <v>180</v>
      </c>
      <c r="H843" s="231">
        <v>319.42599999999999</v>
      </c>
      <c r="I843" s="232"/>
      <c r="J843" s="233">
        <f>ROUND(I843*H843,2)</f>
        <v>0</v>
      </c>
      <c r="K843" s="229" t="s">
        <v>149</v>
      </c>
      <c r="L843" s="234"/>
      <c r="M843" s="235" t="s">
        <v>1</v>
      </c>
      <c r="N843" s="236" t="s">
        <v>38</v>
      </c>
      <c r="O843" s="71"/>
      <c r="P843" s="195">
        <f>O843*H843</f>
        <v>0</v>
      </c>
      <c r="Q843" s="195">
        <v>0</v>
      </c>
      <c r="R843" s="195">
        <f>Q843*H843</f>
        <v>0</v>
      </c>
      <c r="S843" s="195">
        <v>0</v>
      </c>
      <c r="T843" s="196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97" t="s">
        <v>239</v>
      </c>
      <c r="AT843" s="197" t="s">
        <v>219</v>
      </c>
      <c r="AU843" s="197" t="s">
        <v>83</v>
      </c>
      <c r="AY843" s="17" t="s">
        <v>143</v>
      </c>
      <c r="BE843" s="198">
        <f>IF(N843="základní",J843,0)</f>
        <v>0</v>
      </c>
      <c r="BF843" s="198">
        <f>IF(N843="snížená",J843,0)</f>
        <v>0</v>
      </c>
      <c r="BG843" s="198">
        <f>IF(N843="zákl. přenesená",J843,0)</f>
        <v>0</v>
      </c>
      <c r="BH843" s="198">
        <f>IF(N843="sníž. přenesená",J843,0)</f>
        <v>0</v>
      </c>
      <c r="BI843" s="198">
        <f>IF(N843="nulová",J843,0)</f>
        <v>0</v>
      </c>
      <c r="BJ843" s="17" t="s">
        <v>81</v>
      </c>
      <c r="BK843" s="198">
        <f>ROUND(I843*H843,2)</f>
        <v>0</v>
      </c>
      <c r="BL843" s="17" t="s">
        <v>195</v>
      </c>
      <c r="BM843" s="197" t="s">
        <v>1206</v>
      </c>
    </row>
    <row r="844" spans="1:65" s="13" customFormat="1" ht="11.25">
      <c r="B844" s="204"/>
      <c r="C844" s="205"/>
      <c r="D844" s="206" t="s">
        <v>153</v>
      </c>
      <c r="E844" s="207" t="s">
        <v>1</v>
      </c>
      <c r="F844" s="208" t="s">
        <v>1207</v>
      </c>
      <c r="G844" s="205"/>
      <c r="H844" s="209">
        <v>319.42599999999999</v>
      </c>
      <c r="I844" s="210"/>
      <c r="J844" s="205"/>
      <c r="K844" s="205"/>
      <c r="L844" s="211"/>
      <c r="M844" s="212"/>
      <c r="N844" s="213"/>
      <c r="O844" s="213"/>
      <c r="P844" s="213"/>
      <c r="Q844" s="213"/>
      <c r="R844" s="213"/>
      <c r="S844" s="213"/>
      <c r="T844" s="214"/>
      <c r="AT844" s="215" t="s">
        <v>153</v>
      </c>
      <c r="AU844" s="215" t="s">
        <v>83</v>
      </c>
      <c r="AV844" s="13" t="s">
        <v>83</v>
      </c>
      <c r="AW844" s="13" t="s">
        <v>30</v>
      </c>
      <c r="AX844" s="13" t="s">
        <v>73</v>
      </c>
      <c r="AY844" s="215" t="s">
        <v>143</v>
      </c>
    </row>
    <row r="845" spans="1:65" s="14" customFormat="1" ht="11.25">
      <c r="B845" s="216"/>
      <c r="C845" s="217"/>
      <c r="D845" s="206" t="s">
        <v>153</v>
      </c>
      <c r="E845" s="218" t="s">
        <v>1</v>
      </c>
      <c r="F845" s="219" t="s">
        <v>155</v>
      </c>
      <c r="G845" s="217"/>
      <c r="H845" s="220">
        <v>319.42599999999999</v>
      </c>
      <c r="I845" s="221"/>
      <c r="J845" s="217"/>
      <c r="K845" s="217"/>
      <c r="L845" s="222"/>
      <c r="M845" s="223"/>
      <c r="N845" s="224"/>
      <c r="O845" s="224"/>
      <c r="P845" s="224"/>
      <c r="Q845" s="224"/>
      <c r="R845" s="224"/>
      <c r="S845" s="224"/>
      <c r="T845" s="225"/>
      <c r="AT845" s="226" t="s">
        <v>153</v>
      </c>
      <c r="AU845" s="226" t="s">
        <v>83</v>
      </c>
      <c r="AV845" s="14" t="s">
        <v>150</v>
      </c>
      <c r="AW845" s="14" t="s">
        <v>30</v>
      </c>
      <c r="AX845" s="14" t="s">
        <v>81</v>
      </c>
      <c r="AY845" s="226" t="s">
        <v>143</v>
      </c>
    </row>
    <row r="846" spans="1:65" s="2" customFormat="1" ht="21.75" customHeight="1">
      <c r="A846" s="34"/>
      <c r="B846" s="35"/>
      <c r="C846" s="186" t="s">
        <v>732</v>
      </c>
      <c r="D846" s="186" t="s">
        <v>145</v>
      </c>
      <c r="E846" s="187" t="s">
        <v>1208</v>
      </c>
      <c r="F846" s="188" t="s">
        <v>1209</v>
      </c>
      <c r="G846" s="189" t="s">
        <v>180</v>
      </c>
      <c r="H846" s="190">
        <v>21.52</v>
      </c>
      <c r="I846" s="191"/>
      <c r="J846" s="192">
        <f>ROUND(I846*H846,2)</f>
        <v>0</v>
      </c>
      <c r="K846" s="188" t="s">
        <v>149</v>
      </c>
      <c r="L846" s="39"/>
      <c r="M846" s="193" t="s">
        <v>1</v>
      </c>
      <c r="N846" s="194" t="s">
        <v>38</v>
      </c>
      <c r="O846" s="71"/>
      <c r="P846" s="195">
        <f>O846*H846</f>
        <v>0</v>
      </c>
      <c r="Q846" s="195">
        <v>0</v>
      </c>
      <c r="R846" s="195">
        <f>Q846*H846</f>
        <v>0</v>
      </c>
      <c r="S846" s="195">
        <v>0</v>
      </c>
      <c r="T846" s="196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7" t="s">
        <v>195</v>
      </c>
      <c r="AT846" s="197" t="s">
        <v>145</v>
      </c>
      <c r="AU846" s="197" t="s">
        <v>83</v>
      </c>
      <c r="AY846" s="17" t="s">
        <v>143</v>
      </c>
      <c r="BE846" s="198">
        <f>IF(N846="základní",J846,0)</f>
        <v>0</v>
      </c>
      <c r="BF846" s="198">
        <f>IF(N846="snížená",J846,0)</f>
        <v>0</v>
      </c>
      <c r="BG846" s="198">
        <f>IF(N846="zákl. přenesená",J846,0)</f>
        <v>0</v>
      </c>
      <c r="BH846" s="198">
        <f>IF(N846="sníž. přenesená",J846,0)</f>
        <v>0</v>
      </c>
      <c r="BI846" s="198">
        <f>IF(N846="nulová",J846,0)</f>
        <v>0</v>
      </c>
      <c r="BJ846" s="17" t="s">
        <v>81</v>
      </c>
      <c r="BK846" s="198">
        <f>ROUND(I846*H846,2)</f>
        <v>0</v>
      </c>
      <c r="BL846" s="17" t="s">
        <v>195</v>
      </c>
      <c r="BM846" s="197" t="s">
        <v>1210</v>
      </c>
    </row>
    <row r="847" spans="1:65" s="2" customFormat="1" ht="11.25">
      <c r="A847" s="34"/>
      <c r="B847" s="35"/>
      <c r="C847" s="36"/>
      <c r="D847" s="199" t="s">
        <v>151</v>
      </c>
      <c r="E847" s="36"/>
      <c r="F847" s="200" t="s">
        <v>1211</v>
      </c>
      <c r="G847" s="36"/>
      <c r="H847" s="36"/>
      <c r="I847" s="201"/>
      <c r="J847" s="36"/>
      <c r="K847" s="36"/>
      <c r="L847" s="39"/>
      <c r="M847" s="202"/>
      <c r="N847" s="203"/>
      <c r="O847" s="71"/>
      <c r="P847" s="71"/>
      <c r="Q847" s="71"/>
      <c r="R847" s="71"/>
      <c r="S847" s="71"/>
      <c r="T847" s="72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7" t="s">
        <v>151</v>
      </c>
      <c r="AU847" s="17" t="s">
        <v>83</v>
      </c>
    </row>
    <row r="848" spans="1:65" s="13" customFormat="1" ht="11.25">
      <c r="B848" s="204"/>
      <c r="C848" s="205"/>
      <c r="D848" s="206" t="s">
        <v>153</v>
      </c>
      <c r="E848" s="207" t="s">
        <v>1</v>
      </c>
      <c r="F848" s="208" t="s">
        <v>1212</v>
      </c>
      <c r="G848" s="205"/>
      <c r="H848" s="209">
        <v>5.76</v>
      </c>
      <c r="I848" s="210"/>
      <c r="J848" s="205"/>
      <c r="K848" s="205"/>
      <c r="L848" s="211"/>
      <c r="M848" s="212"/>
      <c r="N848" s="213"/>
      <c r="O848" s="213"/>
      <c r="P848" s="213"/>
      <c r="Q848" s="213"/>
      <c r="R848" s="213"/>
      <c r="S848" s="213"/>
      <c r="T848" s="214"/>
      <c r="AT848" s="215" t="s">
        <v>153</v>
      </c>
      <c r="AU848" s="215" t="s">
        <v>83</v>
      </c>
      <c r="AV848" s="13" t="s">
        <v>83</v>
      </c>
      <c r="AW848" s="13" t="s">
        <v>30</v>
      </c>
      <c r="AX848" s="13" t="s">
        <v>73</v>
      </c>
      <c r="AY848" s="215" t="s">
        <v>143</v>
      </c>
    </row>
    <row r="849" spans="1:65" s="13" customFormat="1" ht="11.25">
      <c r="B849" s="204"/>
      <c r="C849" s="205"/>
      <c r="D849" s="206" t="s">
        <v>153</v>
      </c>
      <c r="E849" s="207" t="s">
        <v>1</v>
      </c>
      <c r="F849" s="208" t="s">
        <v>1213</v>
      </c>
      <c r="G849" s="205"/>
      <c r="H849" s="209">
        <v>15.12</v>
      </c>
      <c r="I849" s="210"/>
      <c r="J849" s="205"/>
      <c r="K849" s="205"/>
      <c r="L849" s="211"/>
      <c r="M849" s="212"/>
      <c r="N849" s="213"/>
      <c r="O849" s="213"/>
      <c r="P849" s="213"/>
      <c r="Q849" s="213"/>
      <c r="R849" s="213"/>
      <c r="S849" s="213"/>
      <c r="T849" s="214"/>
      <c r="AT849" s="215" t="s">
        <v>153</v>
      </c>
      <c r="AU849" s="215" t="s">
        <v>83</v>
      </c>
      <c r="AV849" s="13" t="s">
        <v>83</v>
      </c>
      <c r="AW849" s="13" t="s">
        <v>30</v>
      </c>
      <c r="AX849" s="13" t="s">
        <v>73</v>
      </c>
      <c r="AY849" s="215" t="s">
        <v>143</v>
      </c>
    </row>
    <row r="850" spans="1:65" s="13" customFormat="1" ht="11.25">
      <c r="B850" s="204"/>
      <c r="C850" s="205"/>
      <c r="D850" s="206" t="s">
        <v>153</v>
      </c>
      <c r="E850" s="207" t="s">
        <v>1</v>
      </c>
      <c r="F850" s="208" t="s">
        <v>887</v>
      </c>
      <c r="G850" s="205"/>
      <c r="H850" s="209">
        <v>0.64</v>
      </c>
      <c r="I850" s="210"/>
      <c r="J850" s="205"/>
      <c r="K850" s="205"/>
      <c r="L850" s="211"/>
      <c r="M850" s="212"/>
      <c r="N850" s="213"/>
      <c r="O850" s="213"/>
      <c r="P850" s="213"/>
      <c r="Q850" s="213"/>
      <c r="R850" s="213"/>
      <c r="S850" s="213"/>
      <c r="T850" s="214"/>
      <c r="AT850" s="215" t="s">
        <v>153</v>
      </c>
      <c r="AU850" s="215" t="s">
        <v>83</v>
      </c>
      <c r="AV850" s="13" t="s">
        <v>83</v>
      </c>
      <c r="AW850" s="13" t="s">
        <v>30</v>
      </c>
      <c r="AX850" s="13" t="s">
        <v>73</v>
      </c>
      <c r="AY850" s="215" t="s">
        <v>143</v>
      </c>
    </row>
    <row r="851" spans="1:65" s="14" customFormat="1" ht="11.25">
      <c r="B851" s="216"/>
      <c r="C851" s="217"/>
      <c r="D851" s="206" t="s">
        <v>153</v>
      </c>
      <c r="E851" s="218" t="s">
        <v>1</v>
      </c>
      <c r="F851" s="219" t="s">
        <v>155</v>
      </c>
      <c r="G851" s="217"/>
      <c r="H851" s="220">
        <v>21.52</v>
      </c>
      <c r="I851" s="221"/>
      <c r="J851" s="217"/>
      <c r="K851" s="217"/>
      <c r="L851" s="222"/>
      <c r="M851" s="223"/>
      <c r="N851" s="224"/>
      <c r="O851" s="224"/>
      <c r="P851" s="224"/>
      <c r="Q851" s="224"/>
      <c r="R851" s="224"/>
      <c r="S851" s="224"/>
      <c r="T851" s="225"/>
      <c r="AT851" s="226" t="s">
        <v>153</v>
      </c>
      <c r="AU851" s="226" t="s">
        <v>83</v>
      </c>
      <c r="AV851" s="14" t="s">
        <v>150</v>
      </c>
      <c r="AW851" s="14" t="s">
        <v>30</v>
      </c>
      <c r="AX851" s="14" t="s">
        <v>81</v>
      </c>
      <c r="AY851" s="226" t="s">
        <v>143</v>
      </c>
    </row>
    <row r="852" spans="1:65" s="2" customFormat="1" ht="16.5" customHeight="1">
      <c r="A852" s="34"/>
      <c r="B852" s="35"/>
      <c r="C852" s="227" t="s">
        <v>1214</v>
      </c>
      <c r="D852" s="227" t="s">
        <v>219</v>
      </c>
      <c r="E852" s="228" t="s">
        <v>1204</v>
      </c>
      <c r="F852" s="229" t="s">
        <v>1205</v>
      </c>
      <c r="G852" s="230" t="s">
        <v>180</v>
      </c>
      <c r="H852" s="231">
        <v>22.596</v>
      </c>
      <c r="I852" s="232"/>
      <c r="J852" s="233">
        <f>ROUND(I852*H852,2)</f>
        <v>0</v>
      </c>
      <c r="K852" s="229" t="s">
        <v>149</v>
      </c>
      <c r="L852" s="234"/>
      <c r="M852" s="235" t="s">
        <v>1</v>
      </c>
      <c r="N852" s="236" t="s">
        <v>38</v>
      </c>
      <c r="O852" s="71"/>
      <c r="P852" s="195">
        <f>O852*H852</f>
        <v>0</v>
      </c>
      <c r="Q852" s="195">
        <v>0</v>
      </c>
      <c r="R852" s="195">
        <f>Q852*H852</f>
        <v>0</v>
      </c>
      <c r="S852" s="195">
        <v>0</v>
      </c>
      <c r="T852" s="196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7" t="s">
        <v>239</v>
      </c>
      <c r="AT852" s="197" t="s">
        <v>219</v>
      </c>
      <c r="AU852" s="197" t="s">
        <v>83</v>
      </c>
      <c r="AY852" s="17" t="s">
        <v>143</v>
      </c>
      <c r="BE852" s="198">
        <f>IF(N852="základní",J852,0)</f>
        <v>0</v>
      </c>
      <c r="BF852" s="198">
        <f>IF(N852="snížená",J852,0)</f>
        <v>0</v>
      </c>
      <c r="BG852" s="198">
        <f>IF(N852="zákl. přenesená",J852,0)</f>
        <v>0</v>
      </c>
      <c r="BH852" s="198">
        <f>IF(N852="sníž. přenesená",J852,0)</f>
        <v>0</v>
      </c>
      <c r="BI852" s="198">
        <f>IF(N852="nulová",J852,0)</f>
        <v>0</v>
      </c>
      <c r="BJ852" s="17" t="s">
        <v>81</v>
      </c>
      <c r="BK852" s="198">
        <f>ROUND(I852*H852,2)</f>
        <v>0</v>
      </c>
      <c r="BL852" s="17" t="s">
        <v>195</v>
      </c>
      <c r="BM852" s="197" t="s">
        <v>1215</v>
      </c>
    </row>
    <row r="853" spans="1:65" s="13" customFormat="1" ht="11.25">
      <c r="B853" s="204"/>
      <c r="C853" s="205"/>
      <c r="D853" s="206" t="s">
        <v>153</v>
      </c>
      <c r="E853" s="207" t="s">
        <v>1</v>
      </c>
      <c r="F853" s="208" t="s">
        <v>1216</v>
      </c>
      <c r="G853" s="205"/>
      <c r="H853" s="209">
        <v>22.596</v>
      </c>
      <c r="I853" s="210"/>
      <c r="J853" s="205"/>
      <c r="K853" s="205"/>
      <c r="L853" s="211"/>
      <c r="M853" s="212"/>
      <c r="N853" s="213"/>
      <c r="O853" s="213"/>
      <c r="P853" s="213"/>
      <c r="Q853" s="213"/>
      <c r="R853" s="213"/>
      <c r="S853" s="213"/>
      <c r="T853" s="214"/>
      <c r="AT853" s="215" t="s">
        <v>153</v>
      </c>
      <c r="AU853" s="215" t="s">
        <v>83</v>
      </c>
      <c r="AV853" s="13" t="s">
        <v>83</v>
      </c>
      <c r="AW853" s="13" t="s">
        <v>30</v>
      </c>
      <c r="AX853" s="13" t="s">
        <v>73</v>
      </c>
      <c r="AY853" s="215" t="s">
        <v>143</v>
      </c>
    </row>
    <row r="854" spans="1:65" s="14" customFormat="1" ht="11.25">
      <c r="B854" s="216"/>
      <c r="C854" s="217"/>
      <c r="D854" s="206" t="s">
        <v>153</v>
      </c>
      <c r="E854" s="218" t="s">
        <v>1</v>
      </c>
      <c r="F854" s="219" t="s">
        <v>155</v>
      </c>
      <c r="G854" s="217"/>
      <c r="H854" s="220">
        <v>22.596</v>
      </c>
      <c r="I854" s="221"/>
      <c r="J854" s="217"/>
      <c r="K854" s="217"/>
      <c r="L854" s="222"/>
      <c r="M854" s="223"/>
      <c r="N854" s="224"/>
      <c r="O854" s="224"/>
      <c r="P854" s="224"/>
      <c r="Q854" s="224"/>
      <c r="R854" s="224"/>
      <c r="S854" s="224"/>
      <c r="T854" s="225"/>
      <c r="AT854" s="226" t="s">
        <v>153</v>
      </c>
      <c r="AU854" s="226" t="s">
        <v>83</v>
      </c>
      <c r="AV854" s="14" t="s">
        <v>150</v>
      </c>
      <c r="AW854" s="14" t="s">
        <v>30</v>
      </c>
      <c r="AX854" s="14" t="s">
        <v>81</v>
      </c>
      <c r="AY854" s="226" t="s">
        <v>143</v>
      </c>
    </row>
    <row r="855" spans="1:65" s="2" customFormat="1" ht="21.75" customHeight="1">
      <c r="A855" s="34"/>
      <c r="B855" s="35"/>
      <c r="C855" s="227" t="s">
        <v>736</v>
      </c>
      <c r="D855" s="227" t="s">
        <v>219</v>
      </c>
      <c r="E855" s="228" t="s">
        <v>1217</v>
      </c>
      <c r="F855" s="229" t="s">
        <v>1218</v>
      </c>
      <c r="G855" s="230" t="s">
        <v>323</v>
      </c>
      <c r="H855" s="231">
        <v>200</v>
      </c>
      <c r="I855" s="232"/>
      <c r="J855" s="233">
        <f>ROUND(I855*H855,2)</f>
        <v>0</v>
      </c>
      <c r="K855" s="229" t="s">
        <v>149</v>
      </c>
      <c r="L855" s="234"/>
      <c r="M855" s="235" t="s">
        <v>1</v>
      </c>
      <c r="N855" s="236" t="s">
        <v>38</v>
      </c>
      <c r="O855" s="71"/>
      <c r="P855" s="195">
        <f>O855*H855</f>
        <v>0</v>
      </c>
      <c r="Q855" s="195">
        <v>0</v>
      </c>
      <c r="R855" s="195">
        <f>Q855*H855</f>
        <v>0</v>
      </c>
      <c r="S855" s="195">
        <v>0</v>
      </c>
      <c r="T855" s="196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7" t="s">
        <v>239</v>
      </c>
      <c r="AT855" s="197" t="s">
        <v>219</v>
      </c>
      <c r="AU855" s="197" t="s">
        <v>83</v>
      </c>
      <c r="AY855" s="17" t="s">
        <v>143</v>
      </c>
      <c r="BE855" s="198">
        <f>IF(N855="základní",J855,0)</f>
        <v>0</v>
      </c>
      <c r="BF855" s="198">
        <f>IF(N855="snížená",J855,0)</f>
        <v>0</v>
      </c>
      <c r="BG855" s="198">
        <f>IF(N855="zákl. přenesená",J855,0)</f>
        <v>0</v>
      </c>
      <c r="BH855" s="198">
        <f>IF(N855="sníž. přenesená",J855,0)</f>
        <v>0</v>
      </c>
      <c r="BI855" s="198">
        <f>IF(N855="nulová",J855,0)</f>
        <v>0</v>
      </c>
      <c r="BJ855" s="17" t="s">
        <v>81</v>
      </c>
      <c r="BK855" s="198">
        <f>ROUND(I855*H855,2)</f>
        <v>0</v>
      </c>
      <c r="BL855" s="17" t="s">
        <v>195</v>
      </c>
      <c r="BM855" s="197" t="s">
        <v>1219</v>
      </c>
    </row>
    <row r="856" spans="1:65" s="2" customFormat="1" ht="24.2" customHeight="1">
      <c r="A856" s="34"/>
      <c r="B856" s="35"/>
      <c r="C856" s="186" t="s">
        <v>1220</v>
      </c>
      <c r="D856" s="186" t="s">
        <v>145</v>
      </c>
      <c r="E856" s="187" t="s">
        <v>1221</v>
      </c>
      <c r="F856" s="188" t="s">
        <v>1222</v>
      </c>
      <c r="G856" s="189" t="s">
        <v>180</v>
      </c>
      <c r="H856" s="190">
        <v>630.70699999999999</v>
      </c>
      <c r="I856" s="191"/>
      <c r="J856" s="192">
        <f>ROUND(I856*H856,2)</f>
        <v>0</v>
      </c>
      <c r="K856" s="188" t="s">
        <v>149</v>
      </c>
      <c r="L856" s="39"/>
      <c r="M856" s="193" t="s">
        <v>1</v>
      </c>
      <c r="N856" s="194" t="s">
        <v>38</v>
      </c>
      <c r="O856" s="71"/>
      <c r="P856" s="195">
        <f>O856*H856</f>
        <v>0</v>
      </c>
      <c r="Q856" s="195">
        <v>0</v>
      </c>
      <c r="R856" s="195">
        <f>Q856*H856</f>
        <v>0</v>
      </c>
      <c r="S856" s="195">
        <v>0</v>
      </c>
      <c r="T856" s="196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7" t="s">
        <v>195</v>
      </c>
      <c r="AT856" s="197" t="s">
        <v>145</v>
      </c>
      <c r="AU856" s="197" t="s">
        <v>83</v>
      </c>
      <c r="AY856" s="17" t="s">
        <v>143</v>
      </c>
      <c r="BE856" s="198">
        <f>IF(N856="základní",J856,0)</f>
        <v>0</v>
      </c>
      <c r="BF856" s="198">
        <f>IF(N856="snížená",J856,0)</f>
        <v>0</v>
      </c>
      <c r="BG856" s="198">
        <f>IF(N856="zákl. přenesená",J856,0)</f>
        <v>0</v>
      </c>
      <c r="BH856" s="198">
        <f>IF(N856="sníž. přenesená",J856,0)</f>
        <v>0</v>
      </c>
      <c r="BI856" s="198">
        <f>IF(N856="nulová",J856,0)</f>
        <v>0</v>
      </c>
      <c r="BJ856" s="17" t="s">
        <v>81</v>
      </c>
      <c r="BK856" s="198">
        <f>ROUND(I856*H856,2)</f>
        <v>0</v>
      </c>
      <c r="BL856" s="17" t="s">
        <v>195</v>
      </c>
      <c r="BM856" s="197" t="s">
        <v>1223</v>
      </c>
    </row>
    <row r="857" spans="1:65" s="2" customFormat="1" ht="11.25">
      <c r="A857" s="34"/>
      <c r="B857" s="35"/>
      <c r="C857" s="36"/>
      <c r="D857" s="199" t="s">
        <v>151</v>
      </c>
      <c r="E857" s="36"/>
      <c r="F857" s="200" t="s">
        <v>1224</v>
      </c>
      <c r="G857" s="36"/>
      <c r="H857" s="36"/>
      <c r="I857" s="201"/>
      <c r="J857" s="36"/>
      <c r="K857" s="36"/>
      <c r="L857" s="39"/>
      <c r="M857" s="202"/>
      <c r="N857" s="203"/>
      <c r="O857" s="71"/>
      <c r="P857" s="71"/>
      <c r="Q857" s="71"/>
      <c r="R857" s="71"/>
      <c r="S857" s="71"/>
      <c r="T857" s="72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7" t="s">
        <v>151</v>
      </c>
      <c r="AU857" s="17" t="s">
        <v>83</v>
      </c>
    </row>
    <row r="858" spans="1:65" s="13" customFormat="1" ht="11.25">
      <c r="B858" s="204"/>
      <c r="C858" s="205"/>
      <c r="D858" s="206" t="s">
        <v>153</v>
      </c>
      <c r="E858" s="207" t="s">
        <v>1</v>
      </c>
      <c r="F858" s="208" t="s">
        <v>280</v>
      </c>
      <c r="G858" s="205"/>
      <c r="H858" s="209">
        <v>171.86799999999999</v>
      </c>
      <c r="I858" s="210"/>
      <c r="J858" s="205"/>
      <c r="K858" s="205"/>
      <c r="L858" s="211"/>
      <c r="M858" s="212"/>
      <c r="N858" s="213"/>
      <c r="O858" s="213"/>
      <c r="P858" s="213"/>
      <c r="Q858" s="213"/>
      <c r="R858" s="213"/>
      <c r="S858" s="213"/>
      <c r="T858" s="214"/>
      <c r="AT858" s="215" t="s">
        <v>153</v>
      </c>
      <c r="AU858" s="215" t="s">
        <v>83</v>
      </c>
      <c r="AV858" s="13" t="s">
        <v>83</v>
      </c>
      <c r="AW858" s="13" t="s">
        <v>30</v>
      </c>
      <c r="AX858" s="13" t="s">
        <v>73</v>
      </c>
      <c r="AY858" s="215" t="s">
        <v>143</v>
      </c>
    </row>
    <row r="859" spans="1:65" s="13" customFormat="1" ht="11.25">
      <c r="B859" s="204"/>
      <c r="C859" s="205"/>
      <c r="D859" s="206" t="s">
        <v>153</v>
      </c>
      <c r="E859" s="207" t="s">
        <v>1</v>
      </c>
      <c r="F859" s="208" t="s">
        <v>281</v>
      </c>
      <c r="G859" s="205"/>
      <c r="H859" s="209">
        <v>64.582999999999998</v>
      </c>
      <c r="I859" s="210"/>
      <c r="J859" s="205"/>
      <c r="K859" s="205"/>
      <c r="L859" s="211"/>
      <c r="M859" s="212"/>
      <c r="N859" s="213"/>
      <c r="O859" s="213"/>
      <c r="P859" s="213"/>
      <c r="Q859" s="213"/>
      <c r="R859" s="213"/>
      <c r="S859" s="213"/>
      <c r="T859" s="214"/>
      <c r="AT859" s="215" t="s">
        <v>153</v>
      </c>
      <c r="AU859" s="215" t="s">
        <v>83</v>
      </c>
      <c r="AV859" s="13" t="s">
        <v>83</v>
      </c>
      <c r="AW859" s="13" t="s">
        <v>30</v>
      </c>
      <c r="AX859" s="13" t="s">
        <v>73</v>
      </c>
      <c r="AY859" s="215" t="s">
        <v>143</v>
      </c>
    </row>
    <row r="860" spans="1:65" s="13" customFormat="1" ht="11.25">
      <c r="B860" s="204"/>
      <c r="C860" s="205"/>
      <c r="D860" s="206" t="s">
        <v>153</v>
      </c>
      <c r="E860" s="207" t="s">
        <v>1</v>
      </c>
      <c r="F860" s="208" t="s">
        <v>287</v>
      </c>
      <c r="G860" s="205"/>
      <c r="H860" s="209">
        <v>394.25599999999997</v>
      </c>
      <c r="I860" s="210"/>
      <c r="J860" s="205"/>
      <c r="K860" s="205"/>
      <c r="L860" s="211"/>
      <c r="M860" s="212"/>
      <c r="N860" s="213"/>
      <c r="O860" s="213"/>
      <c r="P860" s="213"/>
      <c r="Q860" s="213"/>
      <c r="R860" s="213"/>
      <c r="S860" s="213"/>
      <c r="T860" s="214"/>
      <c r="AT860" s="215" t="s">
        <v>153</v>
      </c>
      <c r="AU860" s="215" t="s">
        <v>83</v>
      </c>
      <c r="AV860" s="13" t="s">
        <v>83</v>
      </c>
      <c r="AW860" s="13" t="s">
        <v>30</v>
      </c>
      <c r="AX860" s="13" t="s">
        <v>73</v>
      </c>
      <c r="AY860" s="215" t="s">
        <v>143</v>
      </c>
    </row>
    <row r="861" spans="1:65" s="14" customFormat="1" ht="11.25">
      <c r="B861" s="216"/>
      <c r="C861" s="217"/>
      <c r="D861" s="206" t="s">
        <v>153</v>
      </c>
      <c r="E861" s="218" t="s">
        <v>1</v>
      </c>
      <c r="F861" s="219" t="s">
        <v>155</v>
      </c>
      <c r="G861" s="217"/>
      <c r="H861" s="220">
        <v>630.70699999999999</v>
      </c>
      <c r="I861" s="221"/>
      <c r="J861" s="217"/>
      <c r="K861" s="217"/>
      <c r="L861" s="222"/>
      <c r="M861" s="223"/>
      <c r="N861" s="224"/>
      <c r="O861" s="224"/>
      <c r="P861" s="224"/>
      <c r="Q861" s="224"/>
      <c r="R861" s="224"/>
      <c r="S861" s="224"/>
      <c r="T861" s="225"/>
      <c r="AT861" s="226" t="s">
        <v>153</v>
      </c>
      <c r="AU861" s="226" t="s">
        <v>83</v>
      </c>
      <c r="AV861" s="14" t="s">
        <v>150</v>
      </c>
      <c r="AW861" s="14" t="s">
        <v>30</v>
      </c>
      <c r="AX861" s="14" t="s">
        <v>81</v>
      </c>
      <c r="AY861" s="226" t="s">
        <v>143</v>
      </c>
    </row>
    <row r="862" spans="1:65" s="2" customFormat="1" ht="33" customHeight="1">
      <c r="A862" s="34"/>
      <c r="B862" s="35"/>
      <c r="C862" s="186" t="s">
        <v>741</v>
      </c>
      <c r="D862" s="186" t="s">
        <v>145</v>
      </c>
      <c r="E862" s="187" t="s">
        <v>1225</v>
      </c>
      <c r="F862" s="188" t="s">
        <v>1226</v>
      </c>
      <c r="G862" s="189" t="s">
        <v>180</v>
      </c>
      <c r="H862" s="190">
        <v>630.70699999999999</v>
      </c>
      <c r="I862" s="191"/>
      <c r="J862" s="192">
        <f>ROUND(I862*H862,2)</f>
        <v>0</v>
      </c>
      <c r="K862" s="188" t="s">
        <v>149</v>
      </c>
      <c r="L862" s="39"/>
      <c r="M862" s="193" t="s">
        <v>1</v>
      </c>
      <c r="N862" s="194" t="s">
        <v>38</v>
      </c>
      <c r="O862" s="71"/>
      <c r="P862" s="195">
        <f>O862*H862</f>
        <v>0</v>
      </c>
      <c r="Q862" s="195">
        <v>0</v>
      </c>
      <c r="R862" s="195">
        <f>Q862*H862</f>
        <v>0</v>
      </c>
      <c r="S862" s="195">
        <v>0</v>
      </c>
      <c r="T862" s="196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7" t="s">
        <v>195</v>
      </c>
      <c r="AT862" s="197" t="s">
        <v>145</v>
      </c>
      <c r="AU862" s="197" t="s">
        <v>83</v>
      </c>
      <c r="AY862" s="17" t="s">
        <v>143</v>
      </c>
      <c r="BE862" s="198">
        <f>IF(N862="základní",J862,0)</f>
        <v>0</v>
      </c>
      <c r="BF862" s="198">
        <f>IF(N862="snížená",J862,0)</f>
        <v>0</v>
      </c>
      <c r="BG862" s="198">
        <f>IF(N862="zákl. přenesená",J862,0)</f>
        <v>0</v>
      </c>
      <c r="BH862" s="198">
        <f>IF(N862="sníž. přenesená",J862,0)</f>
        <v>0</v>
      </c>
      <c r="BI862" s="198">
        <f>IF(N862="nulová",J862,0)</f>
        <v>0</v>
      </c>
      <c r="BJ862" s="17" t="s">
        <v>81</v>
      </c>
      <c r="BK862" s="198">
        <f>ROUND(I862*H862,2)</f>
        <v>0</v>
      </c>
      <c r="BL862" s="17" t="s">
        <v>195</v>
      </c>
      <c r="BM862" s="197" t="s">
        <v>1227</v>
      </c>
    </row>
    <row r="863" spans="1:65" s="2" customFormat="1" ht="11.25">
      <c r="A863" s="34"/>
      <c r="B863" s="35"/>
      <c r="C863" s="36"/>
      <c r="D863" s="199" t="s">
        <v>151</v>
      </c>
      <c r="E863" s="36"/>
      <c r="F863" s="200" t="s">
        <v>1228</v>
      </c>
      <c r="G863" s="36"/>
      <c r="H863" s="36"/>
      <c r="I863" s="201"/>
      <c r="J863" s="36"/>
      <c r="K863" s="36"/>
      <c r="L863" s="39"/>
      <c r="M863" s="202"/>
      <c r="N863" s="203"/>
      <c r="O863" s="71"/>
      <c r="P863" s="71"/>
      <c r="Q863" s="71"/>
      <c r="R863" s="71"/>
      <c r="S863" s="71"/>
      <c r="T863" s="72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T863" s="17" t="s">
        <v>151</v>
      </c>
      <c r="AU863" s="17" t="s">
        <v>83</v>
      </c>
    </row>
    <row r="864" spans="1:65" s="13" customFormat="1" ht="11.25">
      <c r="B864" s="204"/>
      <c r="C864" s="205"/>
      <c r="D864" s="206" t="s">
        <v>153</v>
      </c>
      <c r="E864" s="207" t="s">
        <v>1</v>
      </c>
      <c r="F864" s="208" t="s">
        <v>280</v>
      </c>
      <c r="G864" s="205"/>
      <c r="H864" s="209">
        <v>171.86799999999999</v>
      </c>
      <c r="I864" s="210"/>
      <c r="J864" s="205"/>
      <c r="K864" s="205"/>
      <c r="L864" s="211"/>
      <c r="M864" s="212"/>
      <c r="N864" s="213"/>
      <c r="O864" s="213"/>
      <c r="P864" s="213"/>
      <c r="Q864" s="213"/>
      <c r="R864" s="213"/>
      <c r="S864" s="213"/>
      <c r="T864" s="214"/>
      <c r="AT864" s="215" t="s">
        <v>153</v>
      </c>
      <c r="AU864" s="215" t="s">
        <v>83</v>
      </c>
      <c r="AV864" s="13" t="s">
        <v>83</v>
      </c>
      <c r="AW864" s="13" t="s">
        <v>30</v>
      </c>
      <c r="AX864" s="13" t="s">
        <v>73</v>
      </c>
      <c r="AY864" s="215" t="s">
        <v>143</v>
      </c>
    </row>
    <row r="865" spans="1:51" s="13" customFormat="1" ht="11.25">
      <c r="B865" s="204"/>
      <c r="C865" s="205"/>
      <c r="D865" s="206" t="s">
        <v>153</v>
      </c>
      <c r="E865" s="207" t="s">
        <v>1</v>
      </c>
      <c r="F865" s="208" t="s">
        <v>281</v>
      </c>
      <c r="G865" s="205"/>
      <c r="H865" s="209">
        <v>64.582999999999998</v>
      </c>
      <c r="I865" s="210"/>
      <c r="J865" s="205"/>
      <c r="K865" s="205"/>
      <c r="L865" s="211"/>
      <c r="M865" s="212"/>
      <c r="N865" s="213"/>
      <c r="O865" s="213"/>
      <c r="P865" s="213"/>
      <c r="Q865" s="213"/>
      <c r="R865" s="213"/>
      <c r="S865" s="213"/>
      <c r="T865" s="214"/>
      <c r="AT865" s="215" t="s">
        <v>153</v>
      </c>
      <c r="AU865" s="215" t="s">
        <v>83</v>
      </c>
      <c r="AV865" s="13" t="s">
        <v>83</v>
      </c>
      <c r="AW865" s="13" t="s">
        <v>30</v>
      </c>
      <c r="AX865" s="13" t="s">
        <v>73</v>
      </c>
      <c r="AY865" s="215" t="s">
        <v>143</v>
      </c>
    </row>
    <row r="866" spans="1:51" s="13" customFormat="1" ht="11.25">
      <c r="B866" s="204"/>
      <c r="C866" s="205"/>
      <c r="D866" s="206" t="s">
        <v>153</v>
      </c>
      <c r="E866" s="207" t="s">
        <v>1</v>
      </c>
      <c r="F866" s="208" t="s">
        <v>287</v>
      </c>
      <c r="G866" s="205"/>
      <c r="H866" s="209">
        <v>394.25599999999997</v>
      </c>
      <c r="I866" s="210"/>
      <c r="J866" s="205"/>
      <c r="K866" s="205"/>
      <c r="L866" s="211"/>
      <c r="M866" s="212"/>
      <c r="N866" s="213"/>
      <c r="O866" s="213"/>
      <c r="P866" s="213"/>
      <c r="Q866" s="213"/>
      <c r="R866" s="213"/>
      <c r="S866" s="213"/>
      <c r="T866" s="214"/>
      <c r="AT866" s="215" t="s">
        <v>153</v>
      </c>
      <c r="AU866" s="215" t="s">
        <v>83</v>
      </c>
      <c r="AV866" s="13" t="s">
        <v>83</v>
      </c>
      <c r="AW866" s="13" t="s">
        <v>30</v>
      </c>
      <c r="AX866" s="13" t="s">
        <v>73</v>
      </c>
      <c r="AY866" s="215" t="s">
        <v>143</v>
      </c>
    </row>
    <row r="867" spans="1:51" s="14" customFormat="1" ht="11.25">
      <c r="B867" s="216"/>
      <c r="C867" s="217"/>
      <c r="D867" s="206" t="s">
        <v>153</v>
      </c>
      <c r="E867" s="218" t="s">
        <v>1</v>
      </c>
      <c r="F867" s="219" t="s">
        <v>155</v>
      </c>
      <c r="G867" s="217"/>
      <c r="H867" s="220">
        <v>630.70699999999999</v>
      </c>
      <c r="I867" s="221"/>
      <c r="J867" s="217"/>
      <c r="K867" s="217"/>
      <c r="L867" s="222"/>
      <c r="M867" s="248"/>
      <c r="N867" s="249"/>
      <c r="O867" s="249"/>
      <c r="P867" s="249"/>
      <c r="Q867" s="249"/>
      <c r="R867" s="249"/>
      <c r="S867" s="249"/>
      <c r="T867" s="250"/>
      <c r="AT867" s="226" t="s">
        <v>153</v>
      </c>
      <c r="AU867" s="226" t="s">
        <v>83</v>
      </c>
      <c r="AV867" s="14" t="s">
        <v>150</v>
      </c>
      <c r="AW867" s="14" t="s">
        <v>30</v>
      </c>
      <c r="AX867" s="14" t="s">
        <v>81</v>
      </c>
      <c r="AY867" s="226" t="s">
        <v>143</v>
      </c>
    </row>
    <row r="868" spans="1:51" s="2" customFormat="1" ht="6.95" customHeight="1">
      <c r="A868" s="3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39"/>
      <c r="M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</row>
  </sheetData>
  <sheetProtection algorithmName="SHA-512" hashValue="vmyfpsUsQDNJd/IWq+iDC2vB4ILOT6Q/2TWrqPmhhhWLHtRR57DJdwgv+pnF2kvrnsAmdK3eREqSU6YtkMVUOw==" saltValue="3z7VeMxRSl4v3bRadgVruBLRYO19RrLpN1tzVHlwbUjUYwUZMR4LcYxmDcerFe3zPgxff7NzEhhBsembuU9LhA==" spinCount="100000" sheet="1" objects="1" scenarios="1" formatColumns="0" formatRows="0" autoFilter="0"/>
  <autoFilter ref="C139:K867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hyperlinks>
    <hyperlink ref="F144" r:id="rId1"/>
    <hyperlink ref="F148" r:id="rId2"/>
    <hyperlink ref="F150" r:id="rId3"/>
    <hyperlink ref="F154" r:id="rId4"/>
    <hyperlink ref="F159" r:id="rId5"/>
    <hyperlink ref="F163" r:id="rId6"/>
    <hyperlink ref="F168" r:id="rId7"/>
    <hyperlink ref="F174" r:id="rId8"/>
    <hyperlink ref="F186" r:id="rId9"/>
    <hyperlink ref="F191" r:id="rId10"/>
    <hyperlink ref="F196" r:id="rId11"/>
    <hyperlink ref="F199" r:id="rId12"/>
    <hyperlink ref="F201" r:id="rId13"/>
    <hyperlink ref="F203" r:id="rId14"/>
    <hyperlink ref="F212" r:id="rId15"/>
    <hyperlink ref="F216" r:id="rId16"/>
    <hyperlink ref="F226" r:id="rId17"/>
    <hyperlink ref="F231" r:id="rId18"/>
    <hyperlink ref="F235" r:id="rId19"/>
    <hyperlink ref="F241" r:id="rId20"/>
    <hyperlink ref="F245" r:id="rId21"/>
    <hyperlink ref="F250" r:id="rId22"/>
    <hyperlink ref="F252" r:id="rId23"/>
    <hyperlink ref="F254" r:id="rId24"/>
    <hyperlink ref="F258" r:id="rId25"/>
    <hyperlink ref="F262" r:id="rId26"/>
    <hyperlink ref="F271" r:id="rId27"/>
    <hyperlink ref="F276" r:id="rId28"/>
    <hyperlink ref="F280" r:id="rId29"/>
    <hyperlink ref="F289" r:id="rId30"/>
    <hyperlink ref="F305" r:id="rId31"/>
    <hyperlink ref="F312" r:id="rId32"/>
    <hyperlink ref="F314" r:id="rId33"/>
    <hyperlink ref="F316" r:id="rId34"/>
    <hyperlink ref="F320" r:id="rId35"/>
    <hyperlink ref="F325" r:id="rId36"/>
    <hyperlink ref="F329" r:id="rId37"/>
    <hyperlink ref="F333" r:id="rId38"/>
    <hyperlink ref="F337" r:id="rId39"/>
    <hyperlink ref="F341" r:id="rId40"/>
    <hyperlink ref="F343" r:id="rId41"/>
    <hyperlink ref="F352" r:id="rId42"/>
    <hyperlink ref="F366" r:id="rId43"/>
    <hyperlink ref="F381" r:id="rId44"/>
    <hyperlink ref="F383" r:id="rId45"/>
    <hyperlink ref="F387" r:id="rId46"/>
    <hyperlink ref="F389" r:id="rId47"/>
    <hyperlink ref="F391" r:id="rId48"/>
    <hyperlink ref="F396" r:id="rId49"/>
    <hyperlink ref="F404" r:id="rId50"/>
    <hyperlink ref="F408" r:id="rId51"/>
    <hyperlink ref="F414" r:id="rId52"/>
    <hyperlink ref="F418" r:id="rId53"/>
    <hyperlink ref="F423" r:id="rId54"/>
    <hyperlink ref="F429" r:id="rId55"/>
    <hyperlink ref="F433" r:id="rId56"/>
    <hyperlink ref="F439" r:id="rId57"/>
    <hyperlink ref="F448" r:id="rId58"/>
    <hyperlink ref="F455" r:id="rId59"/>
    <hyperlink ref="F460" r:id="rId60"/>
    <hyperlink ref="F462" r:id="rId61"/>
    <hyperlink ref="F464" r:id="rId62"/>
    <hyperlink ref="F468" r:id="rId63"/>
    <hyperlink ref="F470" r:id="rId64"/>
    <hyperlink ref="F473" r:id="rId65"/>
    <hyperlink ref="F477" r:id="rId66"/>
    <hyperlink ref="F484" r:id="rId67"/>
    <hyperlink ref="F490" r:id="rId68"/>
    <hyperlink ref="F493" r:id="rId69"/>
    <hyperlink ref="F498" r:id="rId70"/>
    <hyperlink ref="F503" r:id="rId71"/>
    <hyperlink ref="F510" r:id="rId72"/>
    <hyperlink ref="F516" r:id="rId73"/>
    <hyperlink ref="F519" r:id="rId74"/>
    <hyperlink ref="F526" r:id="rId75"/>
    <hyperlink ref="F532" r:id="rId76"/>
    <hyperlink ref="F535" r:id="rId77"/>
    <hyperlink ref="F537" r:id="rId78"/>
    <hyperlink ref="F539" r:id="rId79"/>
    <hyperlink ref="F541" r:id="rId80"/>
    <hyperlink ref="F544" r:id="rId81"/>
    <hyperlink ref="F546" r:id="rId82"/>
    <hyperlink ref="F549" r:id="rId83"/>
    <hyperlink ref="F554" r:id="rId84"/>
    <hyperlink ref="F557" r:id="rId85"/>
    <hyperlink ref="F560" r:id="rId86"/>
    <hyperlink ref="F570" r:id="rId87"/>
    <hyperlink ref="F575" r:id="rId88"/>
    <hyperlink ref="F579" r:id="rId89"/>
    <hyperlink ref="F583" r:id="rId90"/>
    <hyperlink ref="F585" r:id="rId91"/>
    <hyperlink ref="F589" r:id="rId92"/>
    <hyperlink ref="F591" r:id="rId93"/>
    <hyperlink ref="F595" r:id="rId94"/>
    <hyperlink ref="F597" r:id="rId95"/>
    <hyperlink ref="F602" r:id="rId96"/>
    <hyperlink ref="F605" r:id="rId97"/>
    <hyperlink ref="F612" r:id="rId98"/>
    <hyperlink ref="F615" r:id="rId99"/>
    <hyperlink ref="F620" r:id="rId100"/>
    <hyperlink ref="F629" r:id="rId101"/>
    <hyperlink ref="F646" r:id="rId102"/>
    <hyperlink ref="F657" r:id="rId103"/>
    <hyperlink ref="F662" r:id="rId104"/>
    <hyperlink ref="F666" r:id="rId105"/>
    <hyperlink ref="F670" r:id="rId106"/>
    <hyperlink ref="F674" r:id="rId107"/>
    <hyperlink ref="F678" r:id="rId108"/>
    <hyperlink ref="F682" r:id="rId109"/>
    <hyperlink ref="F686" r:id="rId110"/>
    <hyperlink ref="F690" r:id="rId111"/>
    <hyperlink ref="F693" r:id="rId112"/>
    <hyperlink ref="F699" r:id="rId113"/>
    <hyperlink ref="F702" r:id="rId114"/>
    <hyperlink ref="F711" r:id="rId115"/>
    <hyperlink ref="F715" r:id="rId116"/>
    <hyperlink ref="F722" r:id="rId117"/>
    <hyperlink ref="F726" r:id="rId118"/>
    <hyperlink ref="F731" r:id="rId119"/>
    <hyperlink ref="F738" r:id="rId120"/>
    <hyperlink ref="F740" r:id="rId121"/>
    <hyperlink ref="F745" r:id="rId122"/>
    <hyperlink ref="F749" r:id="rId123"/>
    <hyperlink ref="F751" r:id="rId124"/>
    <hyperlink ref="F753" r:id="rId125"/>
    <hyperlink ref="F757" r:id="rId126"/>
    <hyperlink ref="F760" r:id="rId127"/>
    <hyperlink ref="F774" r:id="rId128"/>
    <hyperlink ref="F779" r:id="rId129"/>
    <hyperlink ref="F781" r:id="rId130"/>
    <hyperlink ref="F783" r:id="rId131"/>
    <hyperlink ref="F785" r:id="rId132"/>
    <hyperlink ref="F787" r:id="rId133"/>
    <hyperlink ref="F789" r:id="rId134"/>
    <hyperlink ref="F791" r:id="rId135"/>
    <hyperlink ref="F796" r:id="rId136"/>
    <hyperlink ref="F842" r:id="rId137"/>
    <hyperlink ref="F847" r:id="rId138"/>
    <hyperlink ref="F857" r:id="rId139"/>
    <hyperlink ref="F863" r:id="rId14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86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300" t="str">
        <f>'Rekapitulace stavby'!K6</f>
        <v>Odloučené pracoviště Jilemnického - přístavba a stavební úpravy frézařské dílny</v>
      </c>
      <c r="F7" s="301"/>
      <c r="G7" s="301"/>
      <c r="H7" s="301"/>
      <c r="L7" s="20"/>
    </row>
    <row r="8" spans="1:46" s="2" customFormat="1" ht="12" hidden="1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2" t="s">
        <v>1229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ROUND((SUM(BE120:BE170)),  2)</f>
        <v>0</v>
      </c>
      <c r="G33" s="34"/>
      <c r="H33" s="34"/>
      <c r="I33" s="124">
        <v>0.21</v>
      </c>
      <c r="J33" s="123">
        <f>ROUND(((SUM(BE120:BE170))*I33),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ROUND((SUM(BF120:BF170)),  2)</f>
        <v>0</v>
      </c>
      <c r="G34" s="34"/>
      <c r="H34" s="34"/>
      <c r="I34" s="124">
        <v>0.15</v>
      </c>
      <c r="J34" s="123">
        <f>ROUND(((SUM(BF120:BF170))*I34),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ROUND((SUM(BG120:BG170)),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ROUND((SUM(BH120:BH170)),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ROUND((SUM(BI120:BI170)),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307" t="str">
        <f>E7</f>
        <v>Odloučené pracoviště Jilemnického - přístavba a stavební úpravy frézařské dílny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59" t="str">
        <f>E9</f>
        <v>SO 02 - Ústřední vytápění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hidden="1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hidden="1" customHeight="1">
      <c r="B98" s="153"/>
      <c r="C98" s="154"/>
      <c r="D98" s="155" t="s">
        <v>1230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hidden="1" customHeight="1">
      <c r="B99" s="153"/>
      <c r="C99" s="154"/>
      <c r="D99" s="155" t="s">
        <v>1231</v>
      </c>
      <c r="E99" s="156"/>
      <c r="F99" s="156"/>
      <c r="G99" s="156"/>
      <c r="H99" s="156"/>
      <c r="I99" s="156"/>
      <c r="J99" s="157">
        <f>J141</f>
        <v>0</v>
      </c>
      <c r="K99" s="154"/>
      <c r="L99" s="158"/>
    </row>
    <row r="100" spans="1:31" s="10" customFormat="1" ht="19.899999999999999" hidden="1" customHeight="1">
      <c r="B100" s="153"/>
      <c r="C100" s="154"/>
      <c r="D100" s="155" t="s">
        <v>1232</v>
      </c>
      <c r="E100" s="156"/>
      <c r="F100" s="156"/>
      <c r="G100" s="156"/>
      <c r="H100" s="156"/>
      <c r="I100" s="156"/>
      <c r="J100" s="157">
        <f>J152</f>
        <v>0</v>
      </c>
      <c r="K100" s="154"/>
      <c r="L100" s="158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128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6.25" customHeight="1">
      <c r="A110" s="34"/>
      <c r="B110" s="35"/>
      <c r="C110" s="36"/>
      <c r="D110" s="36"/>
      <c r="E110" s="307" t="str">
        <f>E7</f>
        <v>Odloučené pracoviště Jilemnického - přístavba a stavební úpravy frézařské dílny</v>
      </c>
      <c r="F110" s="308"/>
      <c r="G110" s="308"/>
      <c r="H110" s="30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59" t="str">
        <f>E9</f>
        <v>SO 02 - Ústřední vytápění</v>
      </c>
      <c r="F112" s="309"/>
      <c r="G112" s="309"/>
      <c r="H112" s="30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5. 3. 2023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129</v>
      </c>
      <c r="D119" s="162" t="s">
        <v>58</v>
      </c>
      <c r="E119" s="162" t="s">
        <v>54</v>
      </c>
      <c r="F119" s="162" t="s">
        <v>55</v>
      </c>
      <c r="G119" s="162" t="s">
        <v>130</v>
      </c>
      <c r="H119" s="162" t="s">
        <v>131</v>
      </c>
      <c r="I119" s="162" t="s">
        <v>132</v>
      </c>
      <c r="J119" s="162" t="s">
        <v>101</v>
      </c>
      <c r="K119" s="163" t="s">
        <v>133</v>
      </c>
      <c r="L119" s="164"/>
      <c r="M119" s="75" t="s">
        <v>1</v>
      </c>
      <c r="N119" s="76" t="s">
        <v>37</v>
      </c>
      <c r="O119" s="76" t="s">
        <v>134</v>
      </c>
      <c r="P119" s="76" t="s">
        <v>135</v>
      </c>
      <c r="Q119" s="76" t="s">
        <v>136</v>
      </c>
      <c r="R119" s="76" t="s">
        <v>137</v>
      </c>
      <c r="S119" s="76" t="s">
        <v>138</v>
      </c>
      <c r="T119" s="77" t="s">
        <v>139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140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103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72</v>
      </c>
      <c r="E121" s="173" t="s">
        <v>626</v>
      </c>
      <c r="F121" s="173" t="s">
        <v>627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P122+P141+P152</f>
        <v>0</v>
      </c>
      <c r="Q121" s="178"/>
      <c r="R121" s="179">
        <f>R122+R141+R152</f>
        <v>0</v>
      </c>
      <c r="S121" s="178"/>
      <c r="T121" s="180">
        <f>T122+T141+T152</f>
        <v>0</v>
      </c>
      <c r="AR121" s="181" t="s">
        <v>83</v>
      </c>
      <c r="AT121" s="182" t="s">
        <v>72</v>
      </c>
      <c r="AU121" s="182" t="s">
        <v>73</v>
      </c>
      <c r="AY121" s="181" t="s">
        <v>143</v>
      </c>
      <c r="BK121" s="183">
        <f>BK122+BK141+BK152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1233</v>
      </c>
      <c r="F122" s="184" t="s">
        <v>1234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SUM(P123:P140)</f>
        <v>0</v>
      </c>
      <c r="Q122" s="178"/>
      <c r="R122" s="179">
        <f>SUM(R123:R140)</f>
        <v>0</v>
      </c>
      <c r="S122" s="178"/>
      <c r="T122" s="180">
        <f>SUM(T123:T140)</f>
        <v>0</v>
      </c>
      <c r="AR122" s="181" t="s">
        <v>83</v>
      </c>
      <c r="AT122" s="182" t="s">
        <v>72</v>
      </c>
      <c r="AU122" s="182" t="s">
        <v>81</v>
      </c>
      <c r="AY122" s="181" t="s">
        <v>143</v>
      </c>
      <c r="BK122" s="183">
        <f>SUM(BK123:BK140)</f>
        <v>0</v>
      </c>
    </row>
    <row r="123" spans="1:65" s="2" customFormat="1" ht="16.5" customHeight="1">
      <c r="A123" s="34"/>
      <c r="B123" s="35"/>
      <c r="C123" s="186" t="s">
        <v>81</v>
      </c>
      <c r="D123" s="186" t="s">
        <v>145</v>
      </c>
      <c r="E123" s="187" t="s">
        <v>1235</v>
      </c>
      <c r="F123" s="188" t="s">
        <v>1236</v>
      </c>
      <c r="G123" s="189" t="s">
        <v>323</v>
      </c>
      <c r="H123" s="190">
        <v>150</v>
      </c>
      <c r="I123" s="191"/>
      <c r="J123" s="192">
        <f t="shared" ref="J123:J140" si="0">ROUND(I123*H123,2)</f>
        <v>0</v>
      </c>
      <c r="K123" s="188" t="s">
        <v>1</v>
      </c>
      <c r="L123" s="39"/>
      <c r="M123" s="193" t="s">
        <v>1</v>
      </c>
      <c r="N123" s="194" t="s">
        <v>38</v>
      </c>
      <c r="O123" s="71"/>
      <c r="P123" s="195">
        <f t="shared" ref="P123:P140" si="1">O123*H123</f>
        <v>0</v>
      </c>
      <c r="Q123" s="195">
        <v>0</v>
      </c>
      <c r="R123" s="195">
        <f t="shared" ref="R123:R140" si="2">Q123*H123</f>
        <v>0</v>
      </c>
      <c r="S123" s="195">
        <v>0</v>
      </c>
      <c r="T123" s="196">
        <f t="shared" ref="T123:T140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195</v>
      </c>
      <c r="AT123" s="197" t="s">
        <v>145</v>
      </c>
      <c r="AU123" s="197" t="s">
        <v>83</v>
      </c>
      <c r="AY123" s="17" t="s">
        <v>143</v>
      </c>
      <c r="BE123" s="198">
        <f t="shared" ref="BE123:BE140" si="4">IF(N123="základní",J123,0)</f>
        <v>0</v>
      </c>
      <c r="BF123" s="198">
        <f t="shared" ref="BF123:BF140" si="5">IF(N123="snížená",J123,0)</f>
        <v>0</v>
      </c>
      <c r="BG123" s="198">
        <f t="shared" ref="BG123:BG140" si="6">IF(N123="zákl. přenesená",J123,0)</f>
        <v>0</v>
      </c>
      <c r="BH123" s="198">
        <f t="shared" ref="BH123:BH140" si="7">IF(N123="sníž. přenesená",J123,0)</f>
        <v>0</v>
      </c>
      <c r="BI123" s="198">
        <f t="shared" ref="BI123:BI140" si="8">IF(N123="nulová",J123,0)</f>
        <v>0</v>
      </c>
      <c r="BJ123" s="17" t="s">
        <v>81</v>
      </c>
      <c r="BK123" s="198">
        <f t="shared" ref="BK123:BK140" si="9">ROUND(I123*H123,2)</f>
        <v>0</v>
      </c>
      <c r="BL123" s="17" t="s">
        <v>195</v>
      </c>
      <c r="BM123" s="197" t="s">
        <v>1237</v>
      </c>
    </row>
    <row r="124" spans="1:65" s="2" customFormat="1" ht="16.5" customHeight="1">
      <c r="A124" s="34"/>
      <c r="B124" s="35"/>
      <c r="C124" s="186" t="s">
        <v>83</v>
      </c>
      <c r="D124" s="186" t="s">
        <v>145</v>
      </c>
      <c r="E124" s="187" t="s">
        <v>1238</v>
      </c>
      <c r="F124" s="188" t="s">
        <v>1239</v>
      </c>
      <c r="G124" s="189" t="s">
        <v>167</v>
      </c>
      <c r="H124" s="190">
        <v>0.5</v>
      </c>
      <c r="I124" s="191"/>
      <c r="J124" s="192">
        <f t="shared" si="0"/>
        <v>0</v>
      </c>
      <c r="K124" s="188" t="s">
        <v>1</v>
      </c>
      <c r="L124" s="39"/>
      <c r="M124" s="193" t="s">
        <v>1</v>
      </c>
      <c r="N124" s="194" t="s">
        <v>38</v>
      </c>
      <c r="O124" s="71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195</v>
      </c>
      <c r="AT124" s="197" t="s">
        <v>145</v>
      </c>
      <c r="AU124" s="197" t="s">
        <v>83</v>
      </c>
      <c r="AY124" s="17" t="s">
        <v>143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7" t="s">
        <v>81</v>
      </c>
      <c r="BK124" s="198">
        <f t="shared" si="9"/>
        <v>0</v>
      </c>
      <c r="BL124" s="17" t="s">
        <v>195</v>
      </c>
      <c r="BM124" s="197" t="s">
        <v>1240</v>
      </c>
    </row>
    <row r="125" spans="1:65" s="2" customFormat="1" ht="16.5" customHeight="1">
      <c r="A125" s="34"/>
      <c r="B125" s="35"/>
      <c r="C125" s="227" t="s">
        <v>159</v>
      </c>
      <c r="D125" s="227" t="s">
        <v>219</v>
      </c>
      <c r="E125" s="228" t="s">
        <v>1241</v>
      </c>
      <c r="F125" s="229" t="s">
        <v>1242</v>
      </c>
      <c r="G125" s="230" t="s">
        <v>323</v>
      </c>
      <c r="H125" s="231">
        <v>10</v>
      </c>
      <c r="I125" s="232"/>
      <c r="J125" s="233">
        <f t="shared" si="0"/>
        <v>0</v>
      </c>
      <c r="K125" s="229" t="s">
        <v>1</v>
      </c>
      <c r="L125" s="234"/>
      <c r="M125" s="235" t="s">
        <v>1</v>
      </c>
      <c r="N125" s="236" t="s">
        <v>38</v>
      </c>
      <c r="O125" s="71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239</v>
      </c>
      <c r="AT125" s="197" t="s">
        <v>219</v>
      </c>
      <c r="AU125" s="197" t="s">
        <v>83</v>
      </c>
      <c r="AY125" s="17" t="s">
        <v>143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7" t="s">
        <v>81</v>
      </c>
      <c r="BK125" s="198">
        <f t="shared" si="9"/>
        <v>0</v>
      </c>
      <c r="BL125" s="17" t="s">
        <v>195</v>
      </c>
      <c r="BM125" s="197" t="s">
        <v>1243</v>
      </c>
    </row>
    <row r="126" spans="1:65" s="2" customFormat="1" ht="16.5" customHeight="1">
      <c r="A126" s="34"/>
      <c r="B126" s="35"/>
      <c r="C126" s="227" t="s">
        <v>150</v>
      </c>
      <c r="D126" s="227" t="s">
        <v>219</v>
      </c>
      <c r="E126" s="228" t="s">
        <v>1244</v>
      </c>
      <c r="F126" s="229" t="s">
        <v>1245</v>
      </c>
      <c r="G126" s="230" t="s">
        <v>323</v>
      </c>
      <c r="H126" s="231">
        <v>8</v>
      </c>
      <c r="I126" s="232"/>
      <c r="J126" s="233">
        <f t="shared" si="0"/>
        <v>0</v>
      </c>
      <c r="K126" s="229" t="s">
        <v>1</v>
      </c>
      <c r="L126" s="234"/>
      <c r="M126" s="235" t="s">
        <v>1</v>
      </c>
      <c r="N126" s="236" t="s">
        <v>38</v>
      </c>
      <c r="O126" s="71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239</v>
      </c>
      <c r="AT126" s="197" t="s">
        <v>219</v>
      </c>
      <c r="AU126" s="197" t="s">
        <v>83</v>
      </c>
      <c r="AY126" s="17" t="s">
        <v>143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81</v>
      </c>
      <c r="BK126" s="198">
        <f t="shared" si="9"/>
        <v>0</v>
      </c>
      <c r="BL126" s="17" t="s">
        <v>195</v>
      </c>
      <c r="BM126" s="197" t="s">
        <v>1246</v>
      </c>
    </row>
    <row r="127" spans="1:65" s="2" customFormat="1" ht="16.5" customHeight="1">
      <c r="A127" s="34"/>
      <c r="B127" s="35"/>
      <c r="C127" s="227" t="s">
        <v>172</v>
      </c>
      <c r="D127" s="227" t="s">
        <v>219</v>
      </c>
      <c r="E127" s="228" t="s">
        <v>1247</v>
      </c>
      <c r="F127" s="229" t="s">
        <v>1248</v>
      </c>
      <c r="G127" s="230" t="s">
        <v>323</v>
      </c>
      <c r="H127" s="231">
        <v>54</v>
      </c>
      <c r="I127" s="232"/>
      <c r="J127" s="233">
        <f t="shared" si="0"/>
        <v>0</v>
      </c>
      <c r="K127" s="229" t="s">
        <v>1</v>
      </c>
      <c r="L127" s="234"/>
      <c r="M127" s="235" t="s">
        <v>1</v>
      </c>
      <c r="N127" s="236" t="s">
        <v>38</v>
      </c>
      <c r="O127" s="71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239</v>
      </c>
      <c r="AT127" s="197" t="s">
        <v>219</v>
      </c>
      <c r="AU127" s="197" t="s">
        <v>83</v>
      </c>
      <c r="AY127" s="17" t="s">
        <v>143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81</v>
      </c>
      <c r="BK127" s="198">
        <f t="shared" si="9"/>
        <v>0</v>
      </c>
      <c r="BL127" s="17" t="s">
        <v>195</v>
      </c>
      <c r="BM127" s="197" t="s">
        <v>1249</v>
      </c>
    </row>
    <row r="128" spans="1:65" s="2" customFormat="1" ht="16.5" customHeight="1">
      <c r="A128" s="34"/>
      <c r="B128" s="35"/>
      <c r="C128" s="227" t="s">
        <v>162</v>
      </c>
      <c r="D128" s="227" t="s">
        <v>219</v>
      </c>
      <c r="E128" s="228" t="s">
        <v>1250</v>
      </c>
      <c r="F128" s="229" t="s">
        <v>1251</v>
      </c>
      <c r="G128" s="230" t="s">
        <v>323</v>
      </c>
      <c r="H128" s="231">
        <v>150</v>
      </c>
      <c r="I128" s="232"/>
      <c r="J128" s="233">
        <f t="shared" si="0"/>
        <v>0</v>
      </c>
      <c r="K128" s="229" t="s">
        <v>1</v>
      </c>
      <c r="L128" s="234"/>
      <c r="M128" s="235" t="s">
        <v>1</v>
      </c>
      <c r="N128" s="236" t="s">
        <v>38</v>
      </c>
      <c r="O128" s="71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239</v>
      </c>
      <c r="AT128" s="197" t="s">
        <v>219</v>
      </c>
      <c r="AU128" s="197" t="s">
        <v>83</v>
      </c>
      <c r="AY128" s="17" t="s">
        <v>143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81</v>
      </c>
      <c r="BK128" s="198">
        <f t="shared" si="9"/>
        <v>0</v>
      </c>
      <c r="BL128" s="17" t="s">
        <v>195</v>
      </c>
      <c r="BM128" s="197" t="s">
        <v>1252</v>
      </c>
    </row>
    <row r="129" spans="1:65" s="2" customFormat="1" ht="16.5" customHeight="1">
      <c r="A129" s="34"/>
      <c r="B129" s="35"/>
      <c r="C129" s="227" t="s">
        <v>185</v>
      </c>
      <c r="D129" s="227" t="s">
        <v>219</v>
      </c>
      <c r="E129" s="228" t="s">
        <v>1253</v>
      </c>
      <c r="F129" s="229" t="s">
        <v>1254</v>
      </c>
      <c r="G129" s="230" t="s">
        <v>1030</v>
      </c>
      <c r="H129" s="231">
        <v>1</v>
      </c>
      <c r="I129" s="232"/>
      <c r="J129" s="233">
        <f t="shared" si="0"/>
        <v>0</v>
      </c>
      <c r="K129" s="229" t="s">
        <v>1</v>
      </c>
      <c r="L129" s="234"/>
      <c r="M129" s="235" t="s">
        <v>1</v>
      </c>
      <c r="N129" s="236" t="s">
        <v>38</v>
      </c>
      <c r="O129" s="71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239</v>
      </c>
      <c r="AT129" s="197" t="s">
        <v>219</v>
      </c>
      <c r="AU129" s="197" t="s">
        <v>83</v>
      </c>
      <c r="AY129" s="17" t="s">
        <v>143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81</v>
      </c>
      <c r="BK129" s="198">
        <f t="shared" si="9"/>
        <v>0</v>
      </c>
      <c r="BL129" s="17" t="s">
        <v>195</v>
      </c>
      <c r="BM129" s="197" t="s">
        <v>1255</v>
      </c>
    </row>
    <row r="130" spans="1:65" s="2" customFormat="1" ht="16.5" customHeight="1">
      <c r="A130" s="34"/>
      <c r="B130" s="35"/>
      <c r="C130" s="186" t="s">
        <v>168</v>
      </c>
      <c r="D130" s="186" t="s">
        <v>145</v>
      </c>
      <c r="E130" s="187" t="s">
        <v>1256</v>
      </c>
      <c r="F130" s="188" t="s">
        <v>1257</v>
      </c>
      <c r="G130" s="189" t="s">
        <v>323</v>
      </c>
      <c r="H130" s="190">
        <v>222</v>
      </c>
      <c r="I130" s="191"/>
      <c r="J130" s="192">
        <f t="shared" si="0"/>
        <v>0</v>
      </c>
      <c r="K130" s="188" t="s">
        <v>1</v>
      </c>
      <c r="L130" s="39"/>
      <c r="M130" s="193" t="s">
        <v>1</v>
      </c>
      <c r="N130" s="194" t="s">
        <v>38</v>
      </c>
      <c r="O130" s="71"/>
      <c r="P130" s="195">
        <f t="shared" si="1"/>
        <v>0</v>
      </c>
      <c r="Q130" s="195">
        <v>0</v>
      </c>
      <c r="R130" s="195">
        <f t="shared" si="2"/>
        <v>0</v>
      </c>
      <c r="S130" s="195">
        <v>0</v>
      </c>
      <c r="T130" s="196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195</v>
      </c>
      <c r="AT130" s="197" t="s">
        <v>145</v>
      </c>
      <c r="AU130" s="197" t="s">
        <v>83</v>
      </c>
      <c r="AY130" s="17" t="s">
        <v>143</v>
      </c>
      <c r="BE130" s="198">
        <f t="shared" si="4"/>
        <v>0</v>
      </c>
      <c r="BF130" s="198">
        <f t="shared" si="5"/>
        <v>0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7" t="s">
        <v>81</v>
      </c>
      <c r="BK130" s="198">
        <f t="shared" si="9"/>
        <v>0</v>
      </c>
      <c r="BL130" s="17" t="s">
        <v>195</v>
      </c>
      <c r="BM130" s="197" t="s">
        <v>1258</v>
      </c>
    </row>
    <row r="131" spans="1:65" s="2" customFormat="1" ht="16.5" customHeight="1">
      <c r="A131" s="34"/>
      <c r="B131" s="35"/>
      <c r="C131" s="186" t="s">
        <v>206</v>
      </c>
      <c r="D131" s="186" t="s">
        <v>145</v>
      </c>
      <c r="E131" s="187" t="s">
        <v>1259</v>
      </c>
      <c r="F131" s="188" t="s">
        <v>1260</v>
      </c>
      <c r="G131" s="189" t="s">
        <v>323</v>
      </c>
      <c r="H131" s="190">
        <v>222</v>
      </c>
      <c r="I131" s="191"/>
      <c r="J131" s="192">
        <f t="shared" si="0"/>
        <v>0</v>
      </c>
      <c r="K131" s="188" t="s">
        <v>1</v>
      </c>
      <c r="L131" s="39"/>
      <c r="M131" s="193" t="s">
        <v>1</v>
      </c>
      <c r="N131" s="194" t="s">
        <v>38</v>
      </c>
      <c r="O131" s="71"/>
      <c r="P131" s="195">
        <f t="shared" si="1"/>
        <v>0</v>
      </c>
      <c r="Q131" s="195">
        <v>0</v>
      </c>
      <c r="R131" s="195">
        <f t="shared" si="2"/>
        <v>0</v>
      </c>
      <c r="S131" s="195">
        <v>0</v>
      </c>
      <c r="T131" s="196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195</v>
      </c>
      <c r="AT131" s="197" t="s">
        <v>145</v>
      </c>
      <c r="AU131" s="197" t="s">
        <v>83</v>
      </c>
      <c r="AY131" s="17" t="s">
        <v>143</v>
      </c>
      <c r="BE131" s="198">
        <f t="shared" si="4"/>
        <v>0</v>
      </c>
      <c r="BF131" s="198">
        <f t="shared" si="5"/>
        <v>0</v>
      </c>
      <c r="BG131" s="198">
        <f t="shared" si="6"/>
        <v>0</v>
      </c>
      <c r="BH131" s="198">
        <f t="shared" si="7"/>
        <v>0</v>
      </c>
      <c r="BI131" s="198">
        <f t="shared" si="8"/>
        <v>0</v>
      </c>
      <c r="BJ131" s="17" t="s">
        <v>81</v>
      </c>
      <c r="BK131" s="198">
        <f t="shared" si="9"/>
        <v>0</v>
      </c>
      <c r="BL131" s="17" t="s">
        <v>195</v>
      </c>
      <c r="BM131" s="197" t="s">
        <v>1261</v>
      </c>
    </row>
    <row r="132" spans="1:65" s="2" customFormat="1" ht="16.5" customHeight="1">
      <c r="A132" s="34"/>
      <c r="B132" s="35"/>
      <c r="C132" s="186" t="s">
        <v>175</v>
      </c>
      <c r="D132" s="186" t="s">
        <v>145</v>
      </c>
      <c r="E132" s="187" t="s">
        <v>1262</v>
      </c>
      <c r="F132" s="188" t="s">
        <v>1263</v>
      </c>
      <c r="G132" s="189" t="s">
        <v>167</v>
      </c>
      <c r="H132" s="190">
        <v>0.5</v>
      </c>
      <c r="I132" s="191"/>
      <c r="J132" s="192">
        <f t="shared" si="0"/>
        <v>0</v>
      </c>
      <c r="K132" s="188" t="s">
        <v>1</v>
      </c>
      <c r="L132" s="39"/>
      <c r="M132" s="193" t="s">
        <v>1</v>
      </c>
      <c r="N132" s="194" t="s">
        <v>38</v>
      </c>
      <c r="O132" s="71"/>
      <c r="P132" s="195">
        <f t="shared" si="1"/>
        <v>0</v>
      </c>
      <c r="Q132" s="195">
        <v>0</v>
      </c>
      <c r="R132" s="195">
        <f t="shared" si="2"/>
        <v>0</v>
      </c>
      <c r="S132" s="195">
        <v>0</v>
      </c>
      <c r="T132" s="196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195</v>
      </c>
      <c r="AT132" s="197" t="s">
        <v>145</v>
      </c>
      <c r="AU132" s="197" t="s">
        <v>83</v>
      </c>
      <c r="AY132" s="17" t="s">
        <v>143</v>
      </c>
      <c r="BE132" s="198">
        <f t="shared" si="4"/>
        <v>0</v>
      </c>
      <c r="BF132" s="198">
        <f t="shared" si="5"/>
        <v>0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7" t="s">
        <v>81</v>
      </c>
      <c r="BK132" s="198">
        <f t="shared" si="9"/>
        <v>0</v>
      </c>
      <c r="BL132" s="17" t="s">
        <v>195</v>
      </c>
      <c r="BM132" s="197" t="s">
        <v>1264</v>
      </c>
    </row>
    <row r="133" spans="1:65" s="2" customFormat="1" ht="16.5" customHeight="1">
      <c r="A133" s="34"/>
      <c r="B133" s="35"/>
      <c r="C133" s="186" t="s">
        <v>218</v>
      </c>
      <c r="D133" s="186" t="s">
        <v>145</v>
      </c>
      <c r="E133" s="187" t="s">
        <v>1265</v>
      </c>
      <c r="F133" s="188" t="s">
        <v>1266</v>
      </c>
      <c r="G133" s="189" t="s">
        <v>215</v>
      </c>
      <c r="H133" s="190">
        <v>10</v>
      </c>
      <c r="I133" s="191"/>
      <c r="J133" s="192">
        <f t="shared" si="0"/>
        <v>0</v>
      </c>
      <c r="K133" s="188" t="s">
        <v>1</v>
      </c>
      <c r="L133" s="39"/>
      <c r="M133" s="193" t="s">
        <v>1</v>
      </c>
      <c r="N133" s="194" t="s">
        <v>38</v>
      </c>
      <c r="O133" s="71"/>
      <c r="P133" s="195">
        <f t="shared" si="1"/>
        <v>0</v>
      </c>
      <c r="Q133" s="195">
        <v>0</v>
      </c>
      <c r="R133" s="195">
        <f t="shared" si="2"/>
        <v>0</v>
      </c>
      <c r="S133" s="195">
        <v>0</v>
      </c>
      <c r="T133" s="196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195</v>
      </c>
      <c r="AT133" s="197" t="s">
        <v>145</v>
      </c>
      <c r="AU133" s="197" t="s">
        <v>83</v>
      </c>
      <c r="AY133" s="17" t="s">
        <v>143</v>
      </c>
      <c r="BE133" s="198">
        <f t="shared" si="4"/>
        <v>0</v>
      </c>
      <c r="BF133" s="198">
        <f t="shared" si="5"/>
        <v>0</v>
      </c>
      <c r="BG133" s="198">
        <f t="shared" si="6"/>
        <v>0</v>
      </c>
      <c r="BH133" s="198">
        <f t="shared" si="7"/>
        <v>0</v>
      </c>
      <c r="BI133" s="198">
        <f t="shared" si="8"/>
        <v>0</v>
      </c>
      <c r="BJ133" s="17" t="s">
        <v>81</v>
      </c>
      <c r="BK133" s="198">
        <f t="shared" si="9"/>
        <v>0</v>
      </c>
      <c r="BL133" s="17" t="s">
        <v>195</v>
      </c>
      <c r="BM133" s="197" t="s">
        <v>1267</v>
      </c>
    </row>
    <row r="134" spans="1:65" s="2" customFormat="1" ht="16.5" customHeight="1">
      <c r="A134" s="34"/>
      <c r="B134" s="35"/>
      <c r="C134" s="186" t="s">
        <v>181</v>
      </c>
      <c r="D134" s="186" t="s">
        <v>145</v>
      </c>
      <c r="E134" s="187" t="s">
        <v>1268</v>
      </c>
      <c r="F134" s="188" t="s">
        <v>1269</v>
      </c>
      <c r="G134" s="189" t="s">
        <v>215</v>
      </c>
      <c r="H134" s="190">
        <v>24</v>
      </c>
      <c r="I134" s="191"/>
      <c r="J134" s="192">
        <f t="shared" si="0"/>
        <v>0</v>
      </c>
      <c r="K134" s="188" t="s">
        <v>1</v>
      </c>
      <c r="L134" s="39"/>
      <c r="M134" s="193" t="s">
        <v>1</v>
      </c>
      <c r="N134" s="194" t="s">
        <v>38</v>
      </c>
      <c r="O134" s="71"/>
      <c r="P134" s="195">
        <f t="shared" si="1"/>
        <v>0</v>
      </c>
      <c r="Q134" s="195">
        <v>0</v>
      </c>
      <c r="R134" s="195">
        <f t="shared" si="2"/>
        <v>0</v>
      </c>
      <c r="S134" s="195">
        <v>0</v>
      </c>
      <c r="T134" s="196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195</v>
      </c>
      <c r="AT134" s="197" t="s">
        <v>145</v>
      </c>
      <c r="AU134" s="197" t="s">
        <v>83</v>
      </c>
      <c r="AY134" s="17" t="s">
        <v>143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7" t="s">
        <v>81</v>
      </c>
      <c r="BK134" s="198">
        <f t="shared" si="9"/>
        <v>0</v>
      </c>
      <c r="BL134" s="17" t="s">
        <v>195</v>
      </c>
      <c r="BM134" s="197" t="s">
        <v>1270</v>
      </c>
    </row>
    <row r="135" spans="1:65" s="2" customFormat="1" ht="16.5" customHeight="1">
      <c r="A135" s="34"/>
      <c r="B135" s="35"/>
      <c r="C135" s="186" t="s">
        <v>226</v>
      </c>
      <c r="D135" s="186" t="s">
        <v>145</v>
      </c>
      <c r="E135" s="187" t="s">
        <v>1271</v>
      </c>
      <c r="F135" s="188" t="s">
        <v>1272</v>
      </c>
      <c r="G135" s="189" t="s">
        <v>215</v>
      </c>
      <c r="H135" s="190">
        <v>8</v>
      </c>
      <c r="I135" s="191"/>
      <c r="J135" s="192">
        <f t="shared" si="0"/>
        <v>0</v>
      </c>
      <c r="K135" s="188" t="s">
        <v>1</v>
      </c>
      <c r="L135" s="39"/>
      <c r="M135" s="193" t="s">
        <v>1</v>
      </c>
      <c r="N135" s="194" t="s">
        <v>38</v>
      </c>
      <c r="O135" s="71"/>
      <c r="P135" s="195">
        <f t="shared" si="1"/>
        <v>0</v>
      </c>
      <c r="Q135" s="195">
        <v>0</v>
      </c>
      <c r="R135" s="195">
        <f t="shared" si="2"/>
        <v>0</v>
      </c>
      <c r="S135" s="195">
        <v>0</v>
      </c>
      <c r="T135" s="196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145</v>
      </c>
      <c r="AU135" s="197" t="s">
        <v>83</v>
      </c>
      <c r="AY135" s="17" t="s">
        <v>143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17" t="s">
        <v>81</v>
      </c>
      <c r="BK135" s="198">
        <f t="shared" si="9"/>
        <v>0</v>
      </c>
      <c r="BL135" s="17" t="s">
        <v>195</v>
      </c>
      <c r="BM135" s="197" t="s">
        <v>1273</v>
      </c>
    </row>
    <row r="136" spans="1:65" s="2" customFormat="1" ht="16.5" customHeight="1">
      <c r="A136" s="34"/>
      <c r="B136" s="35"/>
      <c r="C136" s="186" t="s">
        <v>188</v>
      </c>
      <c r="D136" s="186" t="s">
        <v>145</v>
      </c>
      <c r="E136" s="187" t="s">
        <v>1274</v>
      </c>
      <c r="F136" s="188" t="s">
        <v>1275</v>
      </c>
      <c r="G136" s="189" t="s">
        <v>215</v>
      </c>
      <c r="H136" s="190">
        <v>30</v>
      </c>
      <c r="I136" s="191"/>
      <c r="J136" s="192">
        <f t="shared" si="0"/>
        <v>0</v>
      </c>
      <c r="K136" s="188" t="s">
        <v>1</v>
      </c>
      <c r="L136" s="39"/>
      <c r="M136" s="193" t="s">
        <v>1</v>
      </c>
      <c r="N136" s="194" t="s">
        <v>38</v>
      </c>
      <c r="O136" s="71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195</v>
      </c>
      <c r="AT136" s="197" t="s">
        <v>145</v>
      </c>
      <c r="AU136" s="197" t="s">
        <v>83</v>
      </c>
      <c r="AY136" s="17" t="s">
        <v>143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7" t="s">
        <v>81</v>
      </c>
      <c r="BK136" s="198">
        <f t="shared" si="9"/>
        <v>0</v>
      </c>
      <c r="BL136" s="17" t="s">
        <v>195</v>
      </c>
      <c r="BM136" s="197" t="s">
        <v>1276</v>
      </c>
    </row>
    <row r="137" spans="1:65" s="2" customFormat="1" ht="16.5" customHeight="1">
      <c r="A137" s="34"/>
      <c r="B137" s="35"/>
      <c r="C137" s="186" t="s">
        <v>8</v>
      </c>
      <c r="D137" s="186" t="s">
        <v>145</v>
      </c>
      <c r="E137" s="187" t="s">
        <v>1277</v>
      </c>
      <c r="F137" s="188" t="s">
        <v>1278</v>
      </c>
      <c r="G137" s="189" t="s">
        <v>215</v>
      </c>
      <c r="H137" s="190">
        <v>150</v>
      </c>
      <c r="I137" s="191"/>
      <c r="J137" s="192">
        <f t="shared" si="0"/>
        <v>0</v>
      </c>
      <c r="K137" s="188" t="s">
        <v>1</v>
      </c>
      <c r="L137" s="39"/>
      <c r="M137" s="193" t="s">
        <v>1</v>
      </c>
      <c r="N137" s="194" t="s">
        <v>38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145</v>
      </c>
      <c r="AU137" s="197" t="s">
        <v>83</v>
      </c>
      <c r="AY137" s="17" t="s">
        <v>143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81</v>
      </c>
      <c r="BK137" s="198">
        <f t="shared" si="9"/>
        <v>0</v>
      </c>
      <c r="BL137" s="17" t="s">
        <v>195</v>
      </c>
      <c r="BM137" s="197" t="s">
        <v>1279</v>
      </c>
    </row>
    <row r="138" spans="1:65" s="2" customFormat="1" ht="16.5" customHeight="1">
      <c r="A138" s="34"/>
      <c r="B138" s="35"/>
      <c r="C138" s="186" t="s">
        <v>195</v>
      </c>
      <c r="D138" s="186" t="s">
        <v>145</v>
      </c>
      <c r="E138" s="187" t="s">
        <v>1280</v>
      </c>
      <c r="F138" s="188" t="s">
        <v>1281</v>
      </c>
      <c r="G138" s="189" t="s">
        <v>323</v>
      </c>
      <c r="H138" s="190">
        <v>222</v>
      </c>
      <c r="I138" s="191"/>
      <c r="J138" s="192">
        <f t="shared" si="0"/>
        <v>0</v>
      </c>
      <c r="K138" s="188" t="s">
        <v>1</v>
      </c>
      <c r="L138" s="39"/>
      <c r="M138" s="193" t="s">
        <v>1</v>
      </c>
      <c r="N138" s="194" t="s">
        <v>38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195</v>
      </c>
      <c r="AT138" s="197" t="s">
        <v>145</v>
      </c>
      <c r="AU138" s="197" t="s">
        <v>83</v>
      </c>
      <c r="AY138" s="17" t="s">
        <v>143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81</v>
      </c>
      <c r="BK138" s="198">
        <f t="shared" si="9"/>
        <v>0</v>
      </c>
      <c r="BL138" s="17" t="s">
        <v>195</v>
      </c>
      <c r="BM138" s="197" t="s">
        <v>1282</v>
      </c>
    </row>
    <row r="139" spans="1:65" s="2" customFormat="1" ht="16.5" customHeight="1">
      <c r="A139" s="34"/>
      <c r="B139" s="35"/>
      <c r="C139" s="186" t="s">
        <v>241</v>
      </c>
      <c r="D139" s="186" t="s">
        <v>145</v>
      </c>
      <c r="E139" s="187" t="s">
        <v>1283</v>
      </c>
      <c r="F139" s="188" t="s">
        <v>1284</v>
      </c>
      <c r="G139" s="189" t="s">
        <v>1030</v>
      </c>
      <c r="H139" s="190">
        <v>1</v>
      </c>
      <c r="I139" s="191"/>
      <c r="J139" s="192">
        <f t="shared" si="0"/>
        <v>0</v>
      </c>
      <c r="K139" s="188" t="s">
        <v>1</v>
      </c>
      <c r="L139" s="39"/>
      <c r="M139" s="193" t="s">
        <v>1</v>
      </c>
      <c r="N139" s="194" t="s">
        <v>38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195</v>
      </c>
      <c r="AT139" s="197" t="s">
        <v>145</v>
      </c>
      <c r="AU139" s="197" t="s">
        <v>83</v>
      </c>
      <c r="AY139" s="17" t="s">
        <v>143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81</v>
      </c>
      <c r="BK139" s="198">
        <f t="shared" si="9"/>
        <v>0</v>
      </c>
      <c r="BL139" s="17" t="s">
        <v>195</v>
      </c>
      <c r="BM139" s="197" t="s">
        <v>1285</v>
      </c>
    </row>
    <row r="140" spans="1:65" s="2" customFormat="1" ht="21.75" customHeight="1">
      <c r="A140" s="34"/>
      <c r="B140" s="35"/>
      <c r="C140" s="186" t="s">
        <v>209</v>
      </c>
      <c r="D140" s="186" t="s">
        <v>145</v>
      </c>
      <c r="E140" s="187" t="s">
        <v>1286</v>
      </c>
      <c r="F140" s="188" t="s">
        <v>1287</v>
      </c>
      <c r="G140" s="189" t="s">
        <v>1030</v>
      </c>
      <c r="H140" s="190">
        <v>1</v>
      </c>
      <c r="I140" s="191"/>
      <c r="J140" s="192">
        <f t="shared" si="0"/>
        <v>0</v>
      </c>
      <c r="K140" s="188" t="s">
        <v>1</v>
      </c>
      <c r="L140" s="39"/>
      <c r="M140" s="193" t="s">
        <v>1</v>
      </c>
      <c r="N140" s="194" t="s">
        <v>38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145</v>
      </c>
      <c r="AU140" s="197" t="s">
        <v>83</v>
      </c>
      <c r="AY140" s="17" t="s">
        <v>143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81</v>
      </c>
      <c r="BK140" s="198">
        <f t="shared" si="9"/>
        <v>0</v>
      </c>
      <c r="BL140" s="17" t="s">
        <v>195</v>
      </c>
      <c r="BM140" s="197" t="s">
        <v>1288</v>
      </c>
    </row>
    <row r="141" spans="1:65" s="12" customFormat="1" ht="22.9" customHeight="1">
      <c r="B141" s="170"/>
      <c r="C141" s="171"/>
      <c r="D141" s="172" t="s">
        <v>72</v>
      </c>
      <c r="E141" s="184" t="s">
        <v>1289</v>
      </c>
      <c r="F141" s="184" t="s">
        <v>1290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SUM(P142:P151)</f>
        <v>0</v>
      </c>
      <c r="Q141" s="178"/>
      <c r="R141" s="179">
        <f>SUM(R142:R151)</f>
        <v>0</v>
      </c>
      <c r="S141" s="178"/>
      <c r="T141" s="180">
        <f>SUM(T142:T151)</f>
        <v>0</v>
      </c>
      <c r="AR141" s="181" t="s">
        <v>83</v>
      </c>
      <c r="AT141" s="182" t="s">
        <v>72</v>
      </c>
      <c r="AU141" s="182" t="s">
        <v>81</v>
      </c>
      <c r="AY141" s="181" t="s">
        <v>143</v>
      </c>
      <c r="BK141" s="183">
        <f>SUM(BK142:BK151)</f>
        <v>0</v>
      </c>
    </row>
    <row r="142" spans="1:65" s="2" customFormat="1" ht="16.5" customHeight="1">
      <c r="A142" s="34"/>
      <c r="B142" s="35"/>
      <c r="C142" s="186" t="s">
        <v>254</v>
      </c>
      <c r="D142" s="186" t="s">
        <v>145</v>
      </c>
      <c r="E142" s="187" t="s">
        <v>1291</v>
      </c>
      <c r="F142" s="188" t="s">
        <v>1292</v>
      </c>
      <c r="G142" s="189" t="s">
        <v>215</v>
      </c>
      <c r="H142" s="190">
        <v>20</v>
      </c>
      <c r="I142" s="191"/>
      <c r="J142" s="192">
        <f t="shared" ref="J142:J151" si="10">ROUND(I142*H142,2)</f>
        <v>0</v>
      </c>
      <c r="K142" s="188" t="s">
        <v>1</v>
      </c>
      <c r="L142" s="39"/>
      <c r="M142" s="193" t="s">
        <v>1</v>
      </c>
      <c r="N142" s="194" t="s">
        <v>38</v>
      </c>
      <c r="O142" s="71"/>
      <c r="P142" s="195">
        <f t="shared" ref="P142:P151" si="11">O142*H142</f>
        <v>0</v>
      </c>
      <c r="Q142" s="195">
        <v>0</v>
      </c>
      <c r="R142" s="195">
        <f t="shared" ref="R142:R151" si="12">Q142*H142</f>
        <v>0</v>
      </c>
      <c r="S142" s="195">
        <v>0</v>
      </c>
      <c r="T142" s="196">
        <f t="shared" ref="T142:T151" si="13"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145</v>
      </c>
      <c r="AU142" s="197" t="s">
        <v>83</v>
      </c>
      <c r="AY142" s="17" t="s">
        <v>143</v>
      </c>
      <c r="BE142" s="198">
        <f t="shared" ref="BE142:BE151" si="14">IF(N142="základní",J142,0)</f>
        <v>0</v>
      </c>
      <c r="BF142" s="198">
        <f t="shared" ref="BF142:BF151" si="15">IF(N142="snížená",J142,0)</f>
        <v>0</v>
      </c>
      <c r="BG142" s="198">
        <f t="shared" ref="BG142:BG151" si="16">IF(N142="zákl. přenesená",J142,0)</f>
        <v>0</v>
      </c>
      <c r="BH142" s="198">
        <f t="shared" ref="BH142:BH151" si="17">IF(N142="sníž. přenesená",J142,0)</f>
        <v>0</v>
      </c>
      <c r="BI142" s="198">
        <f t="shared" ref="BI142:BI151" si="18">IF(N142="nulová",J142,0)</f>
        <v>0</v>
      </c>
      <c r="BJ142" s="17" t="s">
        <v>81</v>
      </c>
      <c r="BK142" s="198">
        <f t="shared" ref="BK142:BK151" si="19">ROUND(I142*H142,2)</f>
        <v>0</v>
      </c>
      <c r="BL142" s="17" t="s">
        <v>195</v>
      </c>
      <c r="BM142" s="197" t="s">
        <v>1293</v>
      </c>
    </row>
    <row r="143" spans="1:65" s="2" customFormat="1" ht="16.5" customHeight="1">
      <c r="A143" s="34"/>
      <c r="B143" s="35"/>
      <c r="C143" s="186" t="s">
        <v>216</v>
      </c>
      <c r="D143" s="186" t="s">
        <v>145</v>
      </c>
      <c r="E143" s="187" t="s">
        <v>1294</v>
      </c>
      <c r="F143" s="188" t="s">
        <v>1295</v>
      </c>
      <c r="G143" s="189" t="s">
        <v>215</v>
      </c>
      <c r="H143" s="190">
        <v>2</v>
      </c>
      <c r="I143" s="191"/>
      <c r="J143" s="192">
        <f t="shared" si="10"/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 t="shared" si="11"/>
        <v>0</v>
      </c>
      <c r="Q143" s="195">
        <v>0</v>
      </c>
      <c r="R143" s="195">
        <f t="shared" si="12"/>
        <v>0</v>
      </c>
      <c r="S143" s="195">
        <v>0</v>
      </c>
      <c r="T143" s="196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145</v>
      </c>
      <c r="AU143" s="197" t="s">
        <v>83</v>
      </c>
      <c r="AY143" s="17" t="s">
        <v>143</v>
      </c>
      <c r="BE143" s="198">
        <f t="shared" si="14"/>
        <v>0</v>
      </c>
      <c r="BF143" s="198">
        <f t="shared" si="15"/>
        <v>0</v>
      </c>
      <c r="BG143" s="198">
        <f t="shared" si="16"/>
        <v>0</v>
      </c>
      <c r="BH143" s="198">
        <f t="shared" si="17"/>
        <v>0</v>
      </c>
      <c r="BI143" s="198">
        <f t="shared" si="18"/>
        <v>0</v>
      </c>
      <c r="BJ143" s="17" t="s">
        <v>81</v>
      </c>
      <c r="BK143" s="198">
        <f t="shared" si="19"/>
        <v>0</v>
      </c>
      <c r="BL143" s="17" t="s">
        <v>195</v>
      </c>
      <c r="BM143" s="197" t="s">
        <v>1296</v>
      </c>
    </row>
    <row r="144" spans="1:65" s="2" customFormat="1" ht="16.5" customHeight="1">
      <c r="A144" s="34"/>
      <c r="B144" s="35"/>
      <c r="C144" s="186" t="s">
        <v>7</v>
      </c>
      <c r="D144" s="186" t="s">
        <v>145</v>
      </c>
      <c r="E144" s="187" t="s">
        <v>1297</v>
      </c>
      <c r="F144" s="188" t="s">
        <v>1298</v>
      </c>
      <c r="G144" s="189" t="s">
        <v>215</v>
      </c>
      <c r="H144" s="190">
        <v>1</v>
      </c>
      <c r="I144" s="191"/>
      <c r="J144" s="192">
        <f t="shared" si="10"/>
        <v>0</v>
      </c>
      <c r="K144" s="188" t="s">
        <v>1</v>
      </c>
      <c r="L144" s="39"/>
      <c r="M144" s="193" t="s">
        <v>1</v>
      </c>
      <c r="N144" s="194" t="s">
        <v>38</v>
      </c>
      <c r="O144" s="71"/>
      <c r="P144" s="195">
        <f t="shared" si="11"/>
        <v>0</v>
      </c>
      <c r="Q144" s="195">
        <v>0</v>
      </c>
      <c r="R144" s="195">
        <f t="shared" si="12"/>
        <v>0</v>
      </c>
      <c r="S144" s="195">
        <v>0</v>
      </c>
      <c r="T144" s="196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145</v>
      </c>
      <c r="AU144" s="197" t="s">
        <v>83</v>
      </c>
      <c r="AY144" s="17" t="s">
        <v>143</v>
      </c>
      <c r="BE144" s="198">
        <f t="shared" si="14"/>
        <v>0</v>
      </c>
      <c r="BF144" s="198">
        <f t="shared" si="15"/>
        <v>0</v>
      </c>
      <c r="BG144" s="198">
        <f t="shared" si="16"/>
        <v>0</v>
      </c>
      <c r="BH144" s="198">
        <f t="shared" si="17"/>
        <v>0</v>
      </c>
      <c r="BI144" s="198">
        <f t="shared" si="18"/>
        <v>0</v>
      </c>
      <c r="BJ144" s="17" t="s">
        <v>81</v>
      </c>
      <c r="BK144" s="198">
        <f t="shared" si="19"/>
        <v>0</v>
      </c>
      <c r="BL144" s="17" t="s">
        <v>195</v>
      </c>
      <c r="BM144" s="197" t="s">
        <v>1299</v>
      </c>
    </row>
    <row r="145" spans="1:65" s="2" customFormat="1" ht="16.5" customHeight="1">
      <c r="A145" s="34"/>
      <c r="B145" s="35"/>
      <c r="C145" s="186" t="s">
        <v>222</v>
      </c>
      <c r="D145" s="186" t="s">
        <v>145</v>
      </c>
      <c r="E145" s="187" t="s">
        <v>1300</v>
      </c>
      <c r="F145" s="188" t="s">
        <v>1301</v>
      </c>
      <c r="G145" s="189" t="s">
        <v>215</v>
      </c>
      <c r="H145" s="190">
        <v>1</v>
      </c>
      <c r="I145" s="191"/>
      <c r="J145" s="192">
        <f t="shared" si="10"/>
        <v>0</v>
      </c>
      <c r="K145" s="188" t="s">
        <v>1</v>
      </c>
      <c r="L145" s="39"/>
      <c r="M145" s="193" t="s">
        <v>1</v>
      </c>
      <c r="N145" s="194" t="s">
        <v>38</v>
      </c>
      <c r="O145" s="71"/>
      <c r="P145" s="195">
        <f t="shared" si="11"/>
        <v>0</v>
      </c>
      <c r="Q145" s="195">
        <v>0</v>
      </c>
      <c r="R145" s="195">
        <f t="shared" si="12"/>
        <v>0</v>
      </c>
      <c r="S145" s="195">
        <v>0</v>
      </c>
      <c r="T145" s="196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145</v>
      </c>
      <c r="AU145" s="197" t="s">
        <v>83</v>
      </c>
      <c r="AY145" s="17" t="s">
        <v>143</v>
      </c>
      <c r="BE145" s="198">
        <f t="shared" si="14"/>
        <v>0</v>
      </c>
      <c r="BF145" s="198">
        <f t="shared" si="15"/>
        <v>0</v>
      </c>
      <c r="BG145" s="198">
        <f t="shared" si="16"/>
        <v>0</v>
      </c>
      <c r="BH145" s="198">
        <f t="shared" si="17"/>
        <v>0</v>
      </c>
      <c r="BI145" s="198">
        <f t="shared" si="18"/>
        <v>0</v>
      </c>
      <c r="BJ145" s="17" t="s">
        <v>81</v>
      </c>
      <c r="BK145" s="198">
        <f t="shared" si="19"/>
        <v>0</v>
      </c>
      <c r="BL145" s="17" t="s">
        <v>195</v>
      </c>
      <c r="BM145" s="197" t="s">
        <v>1302</v>
      </c>
    </row>
    <row r="146" spans="1:65" s="2" customFormat="1" ht="16.5" customHeight="1">
      <c r="A146" s="34"/>
      <c r="B146" s="35"/>
      <c r="C146" s="186" t="s">
        <v>282</v>
      </c>
      <c r="D146" s="186" t="s">
        <v>145</v>
      </c>
      <c r="E146" s="187" t="s">
        <v>1303</v>
      </c>
      <c r="F146" s="188" t="s">
        <v>1304</v>
      </c>
      <c r="G146" s="189" t="s">
        <v>215</v>
      </c>
      <c r="H146" s="190">
        <v>1</v>
      </c>
      <c r="I146" s="191"/>
      <c r="J146" s="192">
        <f t="shared" si="10"/>
        <v>0</v>
      </c>
      <c r="K146" s="188" t="s">
        <v>1</v>
      </c>
      <c r="L146" s="39"/>
      <c r="M146" s="193" t="s">
        <v>1</v>
      </c>
      <c r="N146" s="194" t="s">
        <v>38</v>
      </c>
      <c r="O146" s="71"/>
      <c r="P146" s="195">
        <f t="shared" si="11"/>
        <v>0</v>
      </c>
      <c r="Q146" s="195">
        <v>0</v>
      </c>
      <c r="R146" s="195">
        <f t="shared" si="12"/>
        <v>0</v>
      </c>
      <c r="S146" s="195">
        <v>0</v>
      </c>
      <c r="T146" s="196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145</v>
      </c>
      <c r="AU146" s="197" t="s">
        <v>83</v>
      </c>
      <c r="AY146" s="17" t="s">
        <v>143</v>
      </c>
      <c r="BE146" s="198">
        <f t="shared" si="14"/>
        <v>0</v>
      </c>
      <c r="BF146" s="198">
        <f t="shared" si="15"/>
        <v>0</v>
      </c>
      <c r="BG146" s="198">
        <f t="shared" si="16"/>
        <v>0</v>
      </c>
      <c r="BH146" s="198">
        <f t="shared" si="17"/>
        <v>0</v>
      </c>
      <c r="BI146" s="198">
        <f t="shared" si="18"/>
        <v>0</v>
      </c>
      <c r="BJ146" s="17" t="s">
        <v>81</v>
      </c>
      <c r="BK146" s="198">
        <f t="shared" si="19"/>
        <v>0</v>
      </c>
      <c r="BL146" s="17" t="s">
        <v>195</v>
      </c>
      <c r="BM146" s="197" t="s">
        <v>1305</v>
      </c>
    </row>
    <row r="147" spans="1:65" s="2" customFormat="1" ht="21.75" customHeight="1">
      <c r="A147" s="34"/>
      <c r="B147" s="35"/>
      <c r="C147" s="186" t="s">
        <v>225</v>
      </c>
      <c r="D147" s="186" t="s">
        <v>145</v>
      </c>
      <c r="E147" s="187" t="s">
        <v>1306</v>
      </c>
      <c r="F147" s="188" t="s">
        <v>1307</v>
      </c>
      <c r="G147" s="189" t="s">
        <v>215</v>
      </c>
      <c r="H147" s="190">
        <v>18</v>
      </c>
      <c r="I147" s="191"/>
      <c r="J147" s="192">
        <f t="shared" si="10"/>
        <v>0</v>
      </c>
      <c r="K147" s="188" t="s">
        <v>1</v>
      </c>
      <c r="L147" s="39"/>
      <c r="M147" s="193" t="s">
        <v>1</v>
      </c>
      <c r="N147" s="194" t="s">
        <v>38</v>
      </c>
      <c r="O147" s="71"/>
      <c r="P147" s="195">
        <f t="shared" si="11"/>
        <v>0</v>
      </c>
      <c r="Q147" s="195">
        <v>0</v>
      </c>
      <c r="R147" s="195">
        <f t="shared" si="12"/>
        <v>0</v>
      </c>
      <c r="S147" s="195">
        <v>0</v>
      </c>
      <c r="T147" s="196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145</v>
      </c>
      <c r="AU147" s="197" t="s">
        <v>83</v>
      </c>
      <c r="AY147" s="17" t="s">
        <v>143</v>
      </c>
      <c r="BE147" s="198">
        <f t="shared" si="14"/>
        <v>0</v>
      </c>
      <c r="BF147" s="198">
        <f t="shared" si="15"/>
        <v>0</v>
      </c>
      <c r="BG147" s="198">
        <f t="shared" si="16"/>
        <v>0</v>
      </c>
      <c r="BH147" s="198">
        <f t="shared" si="17"/>
        <v>0</v>
      </c>
      <c r="BI147" s="198">
        <f t="shared" si="18"/>
        <v>0</v>
      </c>
      <c r="BJ147" s="17" t="s">
        <v>81</v>
      </c>
      <c r="BK147" s="198">
        <f t="shared" si="19"/>
        <v>0</v>
      </c>
      <c r="BL147" s="17" t="s">
        <v>195</v>
      </c>
      <c r="BM147" s="197" t="s">
        <v>1308</v>
      </c>
    </row>
    <row r="148" spans="1:65" s="2" customFormat="1" ht="24.2" customHeight="1">
      <c r="A148" s="34"/>
      <c r="B148" s="35"/>
      <c r="C148" s="186" t="s">
        <v>292</v>
      </c>
      <c r="D148" s="186" t="s">
        <v>145</v>
      </c>
      <c r="E148" s="187" t="s">
        <v>1309</v>
      </c>
      <c r="F148" s="188" t="s">
        <v>1310</v>
      </c>
      <c r="G148" s="189" t="s">
        <v>215</v>
      </c>
      <c r="H148" s="190">
        <v>1</v>
      </c>
      <c r="I148" s="191"/>
      <c r="J148" s="192">
        <f t="shared" si="10"/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 t="shared" si="11"/>
        <v>0</v>
      </c>
      <c r="Q148" s="195">
        <v>0</v>
      </c>
      <c r="R148" s="195">
        <f t="shared" si="12"/>
        <v>0</v>
      </c>
      <c r="S148" s="195">
        <v>0</v>
      </c>
      <c r="T148" s="196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145</v>
      </c>
      <c r="AU148" s="197" t="s">
        <v>83</v>
      </c>
      <c r="AY148" s="17" t="s">
        <v>143</v>
      </c>
      <c r="BE148" s="198">
        <f t="shared" si="14"/>
        <v>0</v>
      </c>
      <c r="BF148" s="198">
        <f t="shared" si="15"/>
        <v>0</v>
      </c>
      <c r="BG148" s="198">
        <f t="shared" si="16"/>
        <v>0</v>
      </c>
      <c r="BH148" s="198">
        <f t="shared" si="17"/>
        <v>0</v>
      </c>
      <c r="BI148" s="198">
        <f t="shared" si="18"/>
        <v>0</v>
      </c>
      <c r="BJ148" s="17" t="s">
        <v>81</v>
      </c>
      <c r="BK148" s="198">
        <f t="shared" si="19"/>
        <v>0</v>
      </c>
      <c r="BL148" s="17" t="s">
        <v>195</v>
      </c>
      <c r="BM148" s="197" t="s">
        <v>1311</v>
      </c>
    </row>
    <row r="149" spans="1:65" s="2" customFormat="1" ht="16.5" customHeight="1">
      <c r="A149" s="34"/>
      <c r="B149" s="35"/>
      <c r="C149" s="186" t="s">
        <v>229</v>
      </c>
      <c r="D149" s="186" t="s">
        <v>145</v>
      </c>
      <c r="E149" s="187" t="s">
        <v>1312</v>
      </c>
      <c r="F149" s="188" t="s">
        <v>1313</v>
      </c>
      <c r="G149" s="189" t="s">
        <v>215</v>
      </c>
      <c r="H149" s="190">
        <v>38</v>
      </c>
      <c r="I149" s="191"/>
      <c r="J149" s="192">
        <f t="shared" si="10"/>
        <v>0</v>
      </c>
      <c r="K149" s="188" t="s">
        <v>1</v>
      </c>
      <c r="L149" s="39"/>
      <c r="M149" s="193" t="s">
        <v>1</v>
      </c>
      <c r="N149" s="194" t="s">
        <v>38</v>
      </c>
      <c r="O149" s="71"/>
      <c r="P149" s="195">
        <f t="shared" si="11"/>
        <v>0</v>
      </c>
      <c r="Q149" s="195">
        <v>0</v>
      </c>
      <c r="R149" s="195">
        <f t="shared" si="12"/>
        <v>0</v>
      </c>
      <c r="S149" s="195">
        <v>0</v>
      </c>
      <c r="T149" s="196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145</v>
      </c>
      <c r="AU149" s="197" t="s">
        <v>83</v>
      </c>
      <c r="AY149" s="17" t="s">
        <v>143</v>
      </c>
      <c r="BE149" s="198">
        <f t="shared" si="14"/>
        <v>0</v>
      </c>
      <c r="BF149" s="198">
        <f t="shared" si="15"/>
        <v>0</v>
      </c>
      <c r="BG149" s="198">
        <f t="shared" si="16"/>
        <v>0</v>
      </c>
      <c r="BH149" s="198">
        <f t="shared" si="17"/>
        <v>0</v>
      </c>
      <c r="BI149" s="198">
        <f t="shared" si="18"/>
        <v>0</v>
      </c>
      <c r="BJ149" s="17" t="s">
        <v>81</v>
      </c>
      <c r="BK149" s="198">
        <f t="shared" si="19"/>
        <v>0</v>
      </c>
      <c r="BL149" s="17" t="s">
        <v>195</v>
      </c>
      <c r="BM149" s="197" t="s">
        <v>1314</v>
      </c>
    </row>
    <row r="150" spans="1:65" s="2" customFormat="1" ht="16.5" customHeight="1">
      <c r="A150" s="34"/>
      <c r="B150" s="35"/>
      <c r="C150" s="186" t="s">
        <v>301</v>
      </c>
      <c r="D150" s="186" t="s">
        <v>145</v>
      </c>
      <c r="E150" s="187" t="s">
        <v>1315</v>
      </c>
      <c r="F150" s="188" t="s">
        <v>1316</v>
      </c>
      <c r="G150" s="189" t="s">
        <v>215</v>
      </c>
      <c r="H150" s="190">
        <v>19</v>
      </c>
      <c r="I150" s="191"/>
      <c r="J150" s="192">
        <f t="shared" si="10"/>
        <v>0</v>
      </c>
      <c r="K150" s="188" t="s">
        <v>1</v>
      </c>
      <c r="L150" s="39"/>
      <c r="M150" s="193" t="s">
        <v>1</v>
      </c>
      <c r="N150" s="194" t="s">
        <v>38</v>
      </c>
      <c r="O150" s="71"/>
      <c r="P150" s="195">
        <f t="shared" si="11"/>
        <v>0</v>
      </c>
      <c r="Q150" s="195">
        <v>0</v>
      </c>
      <c r="R150" s="195">
        <f t="shared" si="12"/>
        <v>0</v>
      </c>
      <c r="S150" s="195">
        <v>0</v>
      </c>
      <c r="T150" s="196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195</v>
      </c>
      <c r="AT150" s="197" t="s">
        <v>145</v>
      </c>
      <c r="AU150" s="197" t="s">
        <v>83</v>
      </c>
      <c r="AY150" s="17" t="s">
        <v>143</v>
      </c>
      <c r="BE150" s="198">
        <f t="shared" si="14"/>
        <v>0</v>
      </c>
      <c r="BF150" s="198">
        <f t="shared" si="15"/>
        <v>0</v>
      </c>
      <c r="BG150" s="198">
        <f t="shared" si="16"/>
        <v>0</v>
      </c>
      <c r="BH150" s="198">
        <f t="shared" si="17"/>
        <v>0</v>
      </c>
      <c r="BI150" s="198">
        <f t="shared" si="18"/>
        <v>0</v>
      </c>
      <c r="BJ150" s="17" t="s">
        <v>81</v>
      </c>
      <c r="BK150" s="198">
        <f t="shared" si="19"/>
        <v>0</v>
      </c>
      <c r="BL150" s="17" t="s">
        <v>195</v>
      </c>
      <c r="BM150" s="197" t="s">
        <v>1317</v>
      </c>
    </row>
    <row r="151" spans="1:65" s="2" customFormat="1" ht="16.5" customHeight="1">
      <c r="A151" s="34"/>
      <c r="B151" s="35"/>
      <c r="C151" s="186" t="s">
        <v>232</v>
      </c>
      <c r="D151" s="186" t="s">
        <v>145</v>
      </c>
      <c r="E151" s="187" t="s">
        <v>1318</v>
      </c>
      <c r="F151" s="188" t="s">
        <v>1319</v>
      </c>
      <c r="G151" s="189" t="s">
        <v>215</v>
      </c>
      <c r="H151" s="190">
        <v>81</v>
      </c>
      <c r="I151" s="191"/>
      <c r="J151" s="192">
        <f t="shared" si="10"/>
        <v>0</v>
      </c>
      <c r="K151" s="188" t="s">
        <v>1</v>
      </c>
      <c r="L151" s="39"/>
      <c r="M151" s="193" t="s">
        <v>1</v>
      </c>
      <c r="N151" s="194" t="s">
        <v>38</v>
      </c>
      <c r="O151" s="71"/>
      <c r="P151" s="195">
        <f t="shared" si="11"/>
        <v>0</v>
      </c>
      <c r="Q151" s="195">
        <v>0</v>
      </c>
      <c r="R151" s="195">
        <f t="shared" si="12"/>
        <v>0</v>
      </c>
      <c r="S151" s="195">
        <v>0</v>
      </c>
      <c r="T151" s="196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195</v>
      </c>
      <c r="AT151" s="197" t="s">
        <v>145</v>
      </c>
      <c r="AU151" s="197" t="s">
        <v>83</v>
      </c>
      <c r="AY151" s="17" t="s">
        <v>143</v>
      </c>
      <c r="BE151" s="198">
        <f t="shared" si="14"/>
        <v>0</v>
      </c>
      <c r="BF151" s="198">
        <f t="shared" si="15"/>
        <v>0</v>
      </c>
      <c r="BG151" s="198">
        <f t="shared" si="16"/>
        <v>0</v>
      </c>
      <c r="BH151" s="198">
        <f t="shared" si="17"/>
        <v>0</v>
      </c>
      <c r="BI151" s="198">
        <f t="shared" si="18"/>
        <v>0</v>
      </c>
      <c r="BJ151" s="17" t="s">
        <v>81</v>
      </c>
      <c r="BK151" s="198">
        <f t="shared" si="19"/>
        <v>0</v>
      </c>
      <c r="BL151" s="17" t="s">
        <v>195</v>
      </c>
      <c r="BM151" s="197" t="s">
        <v>1320</v>
      </c>
    </row>
    <row r="152" spans="1:65" s="12" customFormat="1" ht="22.9" customHeight="1">
      <c r="B152" s="170"/>
      <c r="C152" s="171"/>
      <c r="D152" s="172" t="s">
        <v>72</v>
      </c>
      <c r="E152" s="184" t="s">
        <v>1321</v>
      </c>
      <c r="F152" s="184" t="s">
        <v>1322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SUM(P153:P170)</f>
        <v>0</v>
      </c>
      <c r="Q152" s="178"/>
      <c r="R152" s="179">
        <f>SUM(R153:R170)</f>
        <v>0</v>
      </c>
      <c r="S152" s="178"/>
      <c r="T152" s="180">
        <f>SUM(T153:T170)</f>
        <v>0</v>
      </c>
      <c r="AR152" s="181" t="s">
        <v>83</v>
      </c>
      <c r="AT152" s="182" t="s">
        <v>72</v>
      </c>
      <c r="AU152" s="182" t="s">
        <v>81</v>
      </c>
      <c r="AY152" s="181" t="s">
        <v>143</v>
      </c>
      <c r="BK152" s="183">
        <f>SUM(BK153:BK170)</f>
        <v>0</v>
      </c>
    </row>
    <row r="153" spans="1:65" s="2" customFormat="1" ht="16.5" customHeight="1">
      <c r="A153" s="34"/>
      <c r="B153" s="35"/>
      <c r="C153" s="186" t="s">
        <v>310</v>
      </c>
      <c r="D153" s="186" t="s">
        <v>145</v>
      </c>
      <c r="E153" s="187" t="s">
        <v>1323</v>
      </c>
      <c r="F153" s="188" t="s">
        <v>1324</v>
      </c>
      <c r="G153" s="189" t="s">
        <v>1157</v>
      </c>
      <c r="H153" s="190">
        <v>1</v>
      </c>
      <c r="I153" s="191"/>
      <c r="J153" s="192">
        <f t="shared" ref="J153:J170" si="20">ROUND(I153*H153,2)</f>
        <v>0</v>
      </c>
      <c r="K153" s="188" t="s">
        <v>1</v>
      </c>
      <c r="L153" s="39"/>
      <c r="M153" s="193" t="s">
        <v>1</v>
      </c>
      <c r="N153" s="194" t="s">
        <v>38</v>
      </c>
      <c r="O153" s="71"/>
      <c r="P153" s="195">
        <f t="shared" ref="P153:P170" si="21">O153*H153</f>
        <v>0</v>
      </c>
      <c r="Q153" s="195">
        <v>0</v>
      </c>
      <c r="R153" s="195">
        <f t="shared" ref="R153:R170" si="22">Q153*H153</f>
        <v>0</v>
      </c>
      <c r="S153" s="195">
        <v>0</v>
      </c>
      <c r="T153" s="196">
        <f t="shared" ref="T153:T170" si="23"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195</v>
      </c>
      <c r="AT153" s="197" t="s">
        <v>145</v>
      </c>
      <c r="AU153" s="197" t="s">
        <v>83</v>
      </c>
      <c r="AY153" s="17" t="s">
        <v>143</v>
      </c>
      <c r="BE153" s="198">
        <f t="shared" ref="BE153:BE170" si="24">IF(N153="základní",J153,0)</f>
        <v>0</v>
      </c>
      <c r="BF153" s="198">
        <f t="shared" ref="BF153:BF170" si="25">IF(N153="snížená",J153,0)</f>
        <v>0</v>
      </c>
      <c r="BG153" s="198">
        <f t="shared" ref="BG153:BG170" si="26">IF(N153="zákl. přenesená",J153,0)</f>
        <v>0</v>
      </c>
      <c r="BH153" s="198">
        <f t="shared" ref="BH153:BH170" si="27">IF(N153="sníž. přenesená",J153,0)</f>
        <v>0</v>
      </c>
      <c r="BI153" s="198">
        <f t="shared" ref="BI153:BI170" si="28">IF(N153="nulová",J153,0)</f>
        <v>0</v>
      </c>
      <c r="BJ153" s="17" t="s">
        <v>81</v>
      </c>
      <c r="BK153" s="198">
        <f t="shared" ref="BK153:BK170" si="29">ROUND(I153*H153,2)</f>
        <v>0</v>
      </c>
      <c r="BL153" s="17" t="s">
        <v>195</v>
      </c>
      <c r="BM153" s="197" t="s">
        <v>1325</v>
      </c>
    </row>
    <row r="154" spans="1:65" s="2" customFormat="1" ht="16.5" customHeight="1">
      <c r="A154" s="34"/>
      <c r="B154" s="35"/>
      <c r="C154" s="186" t="s">
        <v>236</v>
      </c>
      <c r="D154" s="186" t="s">
        <v>145</v>
      </c>
      <c r="E154" s="187" t="s">
        <v>1326</v>
      </c>
      <c r="F154" s="188" t="s">
        <v>1327</v>
      </c>
      <c r="G154" s="189" t="s">
        <v>215</v>
      </c>
      <c r="H154" s="190">
        <v>10</v>
      </c>
      <c r="I154" s="191"/>
      <c r="J154" s="192">
        <f t="shared" si="20"/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 t="shared" si="21"/>
        <v>0</v>
      </c>
      <c r="Q154" s="195">
        <v>0</v>
      </c>
      <c r="R154" s="195">
        <f t="shared" si="22"/>
        <v>0</v>
      </c>
      <c r="S154" s="195">
        <v>0</v>
      </c>
      <c r="T154" s="196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195</v>
      </c>
      <c r="AT154" s="197" t="s">
        <v>145</v>
      </c>
      <c r="AU154" s="197" t="s">
        <v>83</v>
      </c>
      <c r="AY154" s="17" t="s">
        <v>143</v>
      </c>
      <c r="BE154" s="198">
        <f t="shared" si="24"/>
        <v>0</v>
      </c>
      <c r="BF154" s="198">
        <f t="shared" si="25"/>
        <v>0</v>
      </c>
      <c r="BG154" s="198">
        <f t="shared" si="26"/>
        <v>0</v>
      </c>
      <c r="BH154" s="198">
        <f t="shared" si="27"/>
        <v>0</v>
      </c>
      <c r="BI154" s="198">
        <f t="shared" si="28"/>
        <v>0</v>
      </c>
      <c r="BJ154" s="17" t="s">
        <v>81</v>
      </c>
      <c r="BK154" s="198">
        <f t="shared" si="29"/>
        <v>0</v>
      </c>
      <c r="BL154" s="17" t="s">
        <v>195</v>
      </c>
      <c r="BM154" s="197" t="s">
        <v>1328</v>
      </c>
    </row>
    <row r="155" spans="1:65" s="2" customFormat="1" ht="16.5" customHeight="1">
      <c r="A155" s="34"/>
      <c r="B155" s="35"/>
      <c r="C155" s="186" t="s">
        <v>320</v>
      </c>
      <c r="D155" s="186" t="s">
        <v>145</v>
      </c>
      <c r="E155" s="187" t="s">
        <v>1329</v>
      </c>
      <c r="F155" s="188" t="s">
        <v>1330</v>
      </c>
      <c r="G155" s="189" t="s">
        <v>167</v>
      </c>
      <c r="H155" s="190">
        <v>0.4</v>
      </c>
      <c r="I155" s="191"/>
      <c r="J155" s="192">
        <f t="shared" si="20"/>
        <v>0</v>
      </c>
      <c r="K155" s="188" t="s">
        <v>1</v>
      </c>
      <c r="L155" s="39"/>
      <c r="M155" s="193" t="s">
        <v>1</v>
      </c>
      <c r="N155" s="194" t="s">
        <v>38</v>
      </c>
      <c r="O155" s="71"/>
      <c r="P155" s="195">
        <f t="shared" si="21"/>
        <v>0</v>
      </c>
      <c r="Q155" s="195">
        <v>0</v>
      </c>
      <c r="R155" s="195">
        <f t="shared" si="22"/>
        <v>0</v>
      </c>
      <c r="S155" s="195">
        <v>0</v>
      </c>
      <c r="T155" s="196">
        <f t="shared" si="2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195</v>
      </c>
      <c r="AT155" s="197" t="s">
        <v>145</v>
      </c>
      <c r="AU155" s="197" t="s">
        <v>83</v>
      </c>
      <c r="AY155" s="17" t="s">
        <v>143</v>
      </c>
      <c r="BE155" s="198">
        <f t="shared" si="24"/>
        <v>0</v>
      </c>
      <c r="BF155" s="198">
        <f t="shared" si="25"/>
        <v>0</v>
      </c>
      <c r="BG155" s="198">
        <f t="shared" si="26"/>
        <v>0</v>
      </c>
      <c r="BH155" s="198">
        <f t="shared" si="27"/>
        <v>0</v>
      </c>
      <c r="BI155" s="198">
        <f t="shared" si="28"/>
        <v>0</v>
      </c>
      <c r="BJ155" s="17" t="s">
        <v>81</v>
      </c>
      <c r="BK155" s="198">
        <f t="shared" si="29"/>
        <v>0</v>
      </c>
      <c r="BL155" s="17" t="s">
        <v>195</v>
      </c>
      <c r="BM155" s="197" t="s">
        <v>1331</v>
      </c>
    </row>
    <row r="156" spans="1:65" s="2" customFormat="1" ht="55.5" customHeight="1">
      <c r="A156" s="34"/>
      <c r="B156" s="35"/>
      <c r="C156" s="227" t="s">
        <v>239</v>
      </c>
      <c r="D156" s="227" t="s">
        <v>219</v>
      </c>
      <c r="E156" s="228" t="s">
        <v>1332</v>
      </c>
      <c r="F156" s="229" t="s">
        <v>1333</v>
      </c>
      <c r="G156" s="230" t="s">
        <v>215</v>
      </c>
      <c r="H156" s="231">
        <v>1</v>
      </c>
      <c r="I156" s="232"/>
      <c r="J156" s="233">
        <f t="shared" si="20"/>
        <v>0</v>
      </c>
      <c r="K156" s="229" t="s">
        <v>1</v>
      </c>
      <c r="L156" s="234"/>
      <c r="M156" s="235" t="s">
        <v>1</v>
      </c>
      <c r="N156" s="236" t="s">
        <v>38</v>
      </c>
      <c r="O156" s="71"/>
      <c r="P156" s="195">
        <f t="shared" si="21"/>
        <v>0</v>
      </c>
      <c r="Q156" s="195">
        <v>0</v>
      </c>
      <c r="R156" s="195">
        <f t="shared" si="22"/>
        <v>0</v>
      </c>
      <c r="S156" s="195">
        <v>0</v>
      </c>
      <c r="T156" s="196">
        <f t="shared" si="2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239</v>
      </c>
      <c r="AT156" s="197" t="s">
        <v>219</v>
      </c>
      <c r="AU156" s="197" t="s">
        <v>83</v>
      </c>
      <c r="AY156" s="17" t="s">
        <v>143</v>
      </c>
      <c r="BE156" s="198">
        <f t="shared" si="24"/>
        <v>0</v>
      </c>
      <c r="BF156" s="198">
        <f t="shared" si="25"/>
        <v>0</v>
      </c>
      <c r="BG156" s="198">
        <f t="shared" si="26"/>
        <v>0</v>
      </c>
      <c r="BH156" s="198">
        <f t="shared" si="27"/>
        <v>0</v>
      </c>
      <c r="BI156" s="198">
        <f t="shared" si="28"/>
        <v>0</v>
      </c>
      <c r="BJ156" s="17" t="s">
        <v>81</v>
      </c>
      <c r="BK156" s="198">
        <f t="shared" si="29"/>
        <v>0</v>
      </c>
      <c r="BL156" s="17" t="s">
        <v>195</v>
      </c>
      <c r="BM156" s="197" t="s">
        <v>1334</v>
      </c>
    </row>
    <row r="157" spans="1:65" s="2" customFormat="1" ht="55.5" customHeight="1">
      <c r="A157" s="34"/>
      <c r="B157" s="35"/>
      <c r="C157" s="227" t="s">
        <v>333</v>
      </c>
      <c r="D157" s="227" t="s">
        <v>219</v>
      </c>
      <c r="E157" s="228" t="s">
        <v>1335</v>
      </c>
      <c r="F157" s="229" t="s">
        <v>1336</v>
      </c>
      <c r="G157" s="230" t="s">
        <v>215</v>
      </c>
      <c r="H157" s="231">
        <v>1</v>
      </c>
      <c r="I157" s="232"/>
      <c r="J157" s="233">
        <f t="shared" si="20"/>
        <v>0</v>
      </c>
      <c r="K157" s="229" t="s">
        <v>1</v>
      </c>
      <c r="L157" s="234"/>
      <c r="M157" s="235" t="s">
        <v>1</v>
      </c>
      <c r="N157" s="236" t="s">
        <v>38</v>
      </c>
      <c r="O157" s="71"/>
      <c r="P157" s="195">
        <f t="shared" si="21"/>
        <v>0</v>
      </c>
      <c r="Q157" s="195">
        <v>0</v>
      </c>
      <c r="R157" s="195">
        <f t="shared" si="22"/>
        <v>0</v>
      </c>
      <c r="S157" s="195">
        <v>0</v>
      </c>
      <c r="T157" s="196">
        <f t="shared" si="2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239</v>
      </c>
      <c r="AT157" s="197" t="s">
        <v>219</v>
      </c>
      <c r="AU157" s="197" t="s">
        <v>83</v>
      </c>
      <c r="AY157" s="17" t="s">
        <v>143</v>
      </c>
      <c r="BE157" s="198">
        <f t="shared" si="24"/>
        <v>0</v>
      </c>
      <c r="BF157" s="198">
        <f t="shared" si="25"/>
        <v>0</v>
      </c>
      <c r="BG157" s="198">
        <f t="shared" si="26"/>
        <v>0</v>
      </c>
      <c r="BH157" s="198">
        <f t="shared" si="27"/>
        <v>0</v>
      </c>
      <c r="BI157" s="198">
        <f t="shared" si="28"/>
        <v>0</v>
      </c>
      <c r="BJ157" s="17" t="s">
        <v>81</v>
      </c>
      <c r="BK157" s="198">
        <f t="shared" si="29"/>
        <v>0</v>
      </c>
      <c r="BL157" s="17" t="s">
        <v>195</v>
      </c>
      <c r="BM157" s="197" t="s">
        <v>1337</v>
      </c>
    </row>
    <row r="158" spans="1:65" s="2" customFormat="1" ht="55.5" customHeight="1">
      <c r="A158" s="34"/>
      <c r="B158" s="35"/>
      <c r="C158" s="227" t="s">
        <v>244</v>
      </c>
      <c r="D158" s="227" t="s">
        <v>219</v>
      </c>
      <c r="E158" s="228" t="s">
        <v>1338</v>
      </c>
      <c r="F158" s="229" t="s">
        <v>1339</v>
      </c>
      <c r="G158" s="230" t="s">
        <v>215</v>
      </c>
      <c r="H158" s="231">
        <v>3</v>
      </c>
      <c r="I158" s="232"/>
      <c r="J158" s="233">
        <f t="shared" si="20"/>
        <v>0</v>
      </c>
      <c r="K158" s="229" t="s">
        <v>1</v>
      </c>
      <c r="L158" s="234"/>
      <c r="M158" s="235" t="s">
        <v>1</v>
      </c>
      <c r="N158" s="236" t="s">
        <v>38</v>
      </c>
      <c r="O158" s="71"/>
      <c r="P158" s="195">
        <f t="shared" si="21"/>
        <v>0</v>
      </c>
      <c r="Q158" s="195">
        <v>0</v>
      </c>
      <c r="R158" s="195">
        <f t="shared" si="22"/>
        <v>0</v>
      </c>
      <c r="S158" s="195">
        <v>0</v>
      </c>
      <c r="T158" s="196">
        <f t="shared" si="2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239</v>
      </c>
      <c r="AT158" s="197" t="s">
        <v>219</v>
      </c>
      <c r="AU158" s="197" t="s">
        <v>83</v>
      </c>
      <c r="AY158" s="17" t="s">
        <v>143</v>
      </c>
      <c r="BE158" s="198">
        <f t="shared" si="24"/>
        <v>0</v>
      </c>
      <c r="BF158" s="198">
        <f t="shared" si="25"/>
        <v>0</v>
      </c>
      <c r="BG158" s="198">
        <f t="shared" si="26"/>
        <v>0</v>
      </c>
      <c r="BH158" s="198">
        <f t="shared" si="27"/>
        <v>0</v>
      </c>
      <c r="BI158" s="198">
        <f t="shared" si="28"/>
        <v>0</v>
      </c>
      <c r="BJ158" s="17" t="s">
        <v>81</v>
      </c>
      <c r="BK158" s="198">
        <f t="shared" si="29"/>
        <v>0</v>
      </c>
      <c r="BL158" s="17" t="s">
        <v>195</v>
      </c>
      <c r="BM158" s="197" t="s">
        <v>1340</v>
      </c>
    </row>
    <row r="159" spans="1:65" s="2" customFormat="1" ht="55.5" customHeight="1">
      <c r="A159" s="34"/>
      <c r="B159" s="35"/>
      <c r="C159" s="227" t="s">
        <v>342</v>
      </c>
      <c r="D159" s="227" t="s">
        <v>219</v>
      </c>
      <c r="E159" s="228" t="s">
        <v>1341</v>
      </c>
      <c r="F159" s="229" t="s">
        <v>1342</v>
      </c>
      <c r="G159" s="230" t="s">
        <v>215</v>
      </c>
      <c r="H159" s="231">
        <v>1</v>
      </c>
      <c r="I159" s="232"/>
      <c r="J159" s="233">
        <f t="shared" si="20"/>
        <v>0</v>
      </c>
      <c r="K159" s="229" t="s">
        <v>1</v>
      </c>
      <c r="L159" s="234"/>
      <c r="M159" s="235" t="s">
        <v>1</v>
      </c>
      <c r="N159" s="236" t="s">
        <v>38</v>
      </c>
      <c r="O159" s="71"/>
      <c r="P159" s="195">
        <f t="shared" si="21"/>
        <v>0</v>
      </c>
      <c r="Q159" s="195">
        <v>0</v>
      </c>
      <c r="R159" s="195">
        <f t="shared" si="22"/>
        <v>0</v>
      </c>
      <c r="S159" s="195">
        <v>0</v>
      </c>
      <c r="T159" s="196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239</v>
      </c>
      <c r="AT159" s="197" t="s">
        <v>219</v>
      </c>
      <c r="AU159" s="197" t="s">
        <v>83</v>
      </c>
      <c r="AY159" s="17" t="s">
        <v>143</v>
      </c>
      <c r="BE159" s="198">
        <f t="shared" si="24"/>
        <v>0</v>
      </c>
      <c r="BF159" s="198">
        <f t="shared" si="25"/>
        <v>0</v>
      </c>
      <c r="BG159" s="198">
        <f t="shared" si="26"/>
        <v>0</v>
      </c>
      <c r="BH159" s="198">
        <f t="shared" si="27"/>
        <v>0</v>
      </c>
      <c r="BI159" s="198">
        <f t="shared" si="28"/>
        <v>0</v>
      </c>
      <c r="BJ159" s="17" t="s">
        <v>81</v>
      </c>
      <c r="BK159" s="198">
        <f t="shared" si="29"/>
        <v>0</v>
      </c>
      <c r="BL159" s="17" t="s">
        <v>195</v>
      </c>
      <c r="BM159" s="197" t="s">
        <v>1343</v>
      </c>
    </row>
    <row r="160" spans="1:65" s="2" customFormat="1" ht="55.5" customHeight="1">
      <c r="A160" s="34"/>
      <c r="B160" s="35"/>
      <c r="C160" s="227" t="s">
        <v>248</v>
      </c>
      <c r="D160" s="227" t="s">
        <v>219</v>
      </c>
      <c r="E160" s="228" t="s">
        <v>1344</v>
      </c>
      <c r="F160" s="229" t="s">
        <v>1333</v>
      </c>
      <c r="G160" s="230" t="s">
        <v>215</v>
      </c>
      <c r="H160" s="231">
        <v>1</v>
      </c>
      <c r="I160" s="232"/>
      <c r="J160" s="233">
        <f t="shared" si="20"/>
        <v>0</v>
      </c>
      <c r="K160" s="229" t="s">
        <v>1</v>
      </c>
      <c r="L160" s="234"/>
      <c r="M160" s="235" t="s">
        <v>1</v>
      </c>
      <c r="N160" s="236" t="s">
        <v>38</v>
      </c>
      <c r="O160" s="71"/>
      <c r="P160" s="195">
        <f t="shared" si="21"/>
        <v>0</v>
      </c>
      <c r="Q160" s="195">
        <v>0</v>
      </c>
      <c r="R160" s="195">
        <f t="shared" si="22"/>
        <v>0</v>
      </c>
      <c r="S160" s="195">
        <v>0</v>
      </c>
      <c r="T160" s="196">
        <f t="shared" si="2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239</v>
      </c>
      <c r="AT160" s="197" t="s">
        <v>219</v>
      </c>
      <c r="AU160" s="197" t="s">
        <v>83</v>
      </c>
      <c r="AY160" s="17" t="s">
        <v>143</v>
      </c>
      <c r="BE160" s="198">
        <f t="shared" si="24"/>
        <v>0</v>
      </c>
      <c r="BF160" s="198">
        <f t="shared" si="25"/>
        <v>0</v>
      </c>
      <c r="BG160" s="198">
        <f t="shared" si="26"/>
        <v>0</v>
      </c>
      <c r="BH160" s="198">
        <f t="shared" si="27"/>
        <v>0</v>
      </c>
      <c r="BI160" s="198">
        <f t="shared" si="28"/>
        <v>0</v>
      </c>
      <c r="BJ160" s="17" t="s">
        <v>81</v>
      </c>
      <c r="BK160" s="198">
        <f t="shared" si="29"/>
        <v>0</v>
      </c>
      <c r="BL160" s="17" t="s">
        <v>195</v>
      </c>
      <c r="BM160" s="197" t="s">
        <v>1345</v>
      </c>
    </row>
    <row r="161" spans="1:65" s="2" customFormat="1" ht="55.5" customHeight="1">
      <c r="A161" s="34"/>
      <c r="B161" s="35"/>
      <c r="C161" s="227" t="s">
        <v>355</v>
      </c>
      <c r="D161" s="227" t="s">
        <v>219</v>
      </c>
      <c r="E161" s="228" t="s">
        <v>1346</v>
      </c>
      <c r="F161" s="229" t="s">
        <v>1347</v>
      </c>
      <c r="G161" s="230" t="s">
        <v>215</v>
      </c>
      <c r="H161" s="231">
        <v>1</v>
      </c>
      <c r="I161" s="232"/>
      <c r="J161" s="233">
        <f t="shared" si="20"/>
        <v>0</v>
      </c>
      <c r="K161" s="229" t="s">
        <v>1</v>
      </c>
      <c r="L161" s="234"/>
      <c r="M161" s="235" t="s">
        <v>1</v>
      </c>
      <c r="N161" s="236" t="s">
        <v>38</v>
      </c>
      <c r="O161" s="71"/>
      <c r="P161" s="195">
        <f t="shared" si="21"/>
        <v>0</v>
      </c>
      <c r="Q161" s="195">
        <v>0</v>
      </c>
      <c r="R161" s="195">
        <f t="shared" si="22"/>
        <v>0</v>
      </c>
      <c r="S161" s="195">
        <v>0</v>
      </c>
      <c r="T161" s="196">
        <f t="shared" si="2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239</v>
      </c>
      <c r="AT161" s="197" t="s">
        <v>219</v>
      </c>
      <c r="AU161" s="197" t="s">
        <v>83</v>
      </c>
      <c r="AY161" s="17" t="s">
        <v>143</v>
      </c>
      <c r="BE161" s="198">
        <f t="shared" si="24"/>
        <v>0</v>
      </c>
      <c r="BF161" s="198">
        <f t="shared" si="25"/>
        <v>0</v>
      </c>
      <c r="BG161" s="198">
        <f t="shared" si="26"/>
        <v>0</v>
      </c>
      <c r="BH161" s="198">
        <f t="shared" si="27"/>
        <v>0</v>
      </c>
      <c r="BI161" s="198">
        <f t="shared" si="28"/>
        <v>0</v>
      </c>
      <c r="BJ161" s="17" t="s">
        <v>81</v>
      </c>
      <c r="BK161" s="198">
        <f t="shared" si="29"/>
        <v>0</v>
      </c>
      <c r="BL161" s="17" t="s">
        <v>195</v>
      </c>
      <c r="BM161" s="197" t="s">
        <v>1348</v>
      </c>
    </row>
    <row r="162" spans="1:65" s="2" customFormat="1" ht="55.5" customHeight="1">
      <c r="A162" s="34"/>
      <c r="B162" s="35"/>
      <c r="C162" s="227" t="s">
        <v>257</v>
      </c>
      <c r="D162" s="227" t="s">
        <v>219</v>
      </c>
      <c r="E162" s="228" t="s">
        <v>1349</v>
      </c>
      <c r="F162" s="229" t="s">
        <v>1333</v>
      </c>
      <c r="G162" s="230" t="s">
        <v>215</v>
      </c>
      <c r="H162" s="231">
        <v>1</v>
      </c>
      <c r="I162" s="232"/>
      <c r="J162" s="233">
        <f t="shared" si="20"/>
        <v>0</v>
      </c>
      <c r="K162" s="229" t="s">
        <v>1</v>
      </c>
      <c r="L162" s="234"/>
      <c r="M162" s="235" t="s">
        <v>1</v>
      </c>
      <c r="N162" s="236" t="s">
        <v>38</v>
      </c>
      <c r="O162" s="71"/>
      <c r="P162" s="195">
        <f t="shared" si="21"/>
        <v>0</v>
      </c>
      <c r="Q162" s="195">
        <v>0</v>
      </c>
      <c r="R162" s="195">
        <f t="shared" si="22"/>
        <v>0</v>
      </c>
      <c r="S162" s="195">
        <v>0</v>
      </c>
      <c r="T162" s="196">
        <f t="shared" si="2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239</v>
      </c>
      <c r="AT162" s="197" t="s">
        <v>219</v>
      </c>
      <c r="AU162" s="197" t="s">
        <v>83</v>
      </c>
      <c r="AY162" s="17" t="s">
        <v>143</v>
      </c>
      <c r="BE162" s="198">
        <f t="shared" si="24"/>
        <v>0</v>
      </c>
      <c r="BF162" s="198">
        <f t="shared" si="25"/>
        <v>0</v>
      </c>
      <c r="BG162" s="198">
        <f t="shared" si="26"/>
        <v>0</v>
      </c>
      <c r="BH162" s="198">
        <f t="shared" si="27"/>
        <v>0</v>
      </c>
      <c r="BI162" s="198">
        <f t="shared" si="28"/>
        <v>0</v>
      </c>
      <c r="BJ162" s="17" t="s">
        <v>81</v>
      </c>
      <c r="BK162" s="198">
        <f t="shared" si="29"/>
        <v>0</v>
      </c>
      <c r="BL162" s="17" t="s">
        <v>195</v>
      </c>
      <c r="BM162" s="197" t="s">
        <v>1350</v>
      </c>
    </row>
    <row r="163" spans="1:65" s="2" customFormat="1" ht="55.5" customHeight="1">
      <c r="A163" s="34"/>
      <c r="B163" s="35"/>
      <c r="C163" s="227" t="s">
        <v>374</v>
      </c>
      <c r="D163" s="227" t="s">
        <v>219</v>
      </c>
      <c r="E163" s="228" t="s">
        <v>1351</v>
      </c>
      <c r="F163" s="229" t="s">
        <v>1352</v>
      </c>
      <c r="G163" s="230" t="s">
        <v>215</v>
      </c>
      <c r="H163" s="231">
        <v>1</v>
      </c>
      <c r="I163" s="232"/>
      <c r="J163" s="233">
        <f t="shared" si="20"/>
        <v>0</v>
      </c>
      <c r="K163" s="229" t="s">
        <v>1</v>
      </c>
      <c r="L163" s="234"/>
      <c r="M163" s="235" t="s">
        <v>1</v>
      </c>
      <c r="N163" s="236" t="s">
        <v>38</v>
      </c>
      <c r="O163" s="71"/>
      <c r="P163" s="195">
        <f t="shared" si="21"/>
        <v>0</v>
      </c>
      <c r="Q163" s="195">
        <v>0</v>
      </c>
      <c r="R163" s="195">
        <f t="shared" si="22"/>
        <v>0</v>
      </c>
      <c r="S163" s="195">
        <v>0</v>
      </c>
      <c r="T163" s="196">
        <f t="shared" si="2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239</v>
      </c>
      <c r="AT163" s="197" t="s">
        <v>219</v>
      </c>
      <c r="AU163" s="197" t="s">
        <v>83</v>
      </c>
      <c r="AY163" s="17" t="s">
        <v>143</v>
      </c>
      <c r="BE163" s="198">
        <f t="shared" si="24"/>
        <v>0</v>
      </c>
      <c r="BF163" s="198">
        <f t="shared" si="25"/>
        <v>0</v>
      </c>
      <c r="BG163" s="198">
        <f t="shared" si="26"/>
        <v>0</v>
      </c>
      <c r="BH163" s="198">
        <f t="shared" si="27"/>
        <v>0</v>
      </c>
      <c r="BI163" s="198">
        <f t="shared" si="28"/>
        <v>0</v>
      </c>
      <c r="BJ163" s="17" t="s">
        <v>81</v>
      </c>
      <c r="BK163" s="198">
        <f t="shared" si="29"/>
        <v>0</v>
      </c>
      <c r="BL163" s="17" t="s">
        <v>195</v>
      </c>
      <c r="BM163" s="197" t="s">
        <v>1353</v>
      </c>
    </row>
    <row r="164" spans="1:65" s="2" customFormat="1" ht="55.5" customHeight="1">
      <c r="A164" s="34"/>
      <c r="B164" s="35"/>
      <c r="C164" s="227" t="s">
        <v>262</v>
      </c>
      <c r="D164" s="227" t="s">
        <v>219</v>
      </c>
      <c r="E164" s="228" t="s">
        <v>1354</v>
      </c>
      <c r="F164" s="229" t="s">
        <v>1355</v>
      </c>
      <c r="G164" s="230" t="s">
        <v>215</v>
      </c>
      <c r="H164" s="231">
        <v>1</v>
      </c>
      <c r="I164" s="232"/>
      <c r="J164" s="233">
        <f t="shared" si="20"/>
        <v>0</v>
      </c>
      <c r="K164" s="229" t="s">
        <v>1</v>
      </c>
      <c r="L164" s="234"/>
      <c r="M164" s="235" t="s">
        <v>1</v>
      </c>
      <c r="N164" s="236" t="s">
        <v>38</v>
      </c>
      <c r="O164" s="71"/>
      <c r="P164" s="195">
        <f t="shared" si="21"/>
        <v>0</v>
      </c>
      <c r="Q164" s="195">
        <v>0</v>
      </c>
      <c r="R164" s="195">
        <f t="shared" si="22"/>
        <v>0</v>
      </c>
      <c r="S164" s="195">
        <v>0</v>
      </c>
      <c r="T164" s="196">
        <f t="shared" si="2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239</v>
      </c>
      <c r="AT164" s="197" t="s">
        <v>219</v>
      </c>
      <c r="AU164" s="197" t="s">
        <v>83</v>
      </c>
      <c r="AY164" s="17" t="s">
        <v>143</v>
      </c>
      <c r="BE164" s="198">
        <f t="shared" si="24"/>
        <v>0</v>
      </c>
      <c r="BF164" s="198">
        <f t="shared" si="25"/>
        <v>0</v>
      </c>
      <c r="BG164" s="198">
        <f t="shared" si="26"/>
        <v>0</v>
      </c>
      <c r="BH164" s="198">
        <f t="shared" si="27"/>
        <v>0</v>
      </c>
      <c r="BI164" s="198">
        <f t="shared" si="28"/>
        <v>0</v>
      </c>
      <c r="BJ164" s="17" t="s">
        <v>81</v>
      </c>
      <c r="BK164" s="198">
        <f t="shared" si="29"/>
        <v>0</v>
      </c>
      <c r="BL164" s="17" t="s">
        <v>195</v>
      </c>
      <c r="BM164" s="197" t="s">
        <v>1356</v>
      </c>
    </row>
    <row r="165" spans="1:65" s="2" customFormat="1" ht="55.5" customHeight="1">
      <c r="A165" s="34"/>
      <c r="B165" s="35"/>
      <c r="C165" s="227" t="s">
        <v>384</v>
      </c>
      <c r="D165" s="227" t="s">
        <v>219</v>
      </c>
      <c r="E165" s="228" t="s">
        <v>1357</v>
      </c>
      <c r="F165" s="229" t="s">
        <v>1358</v>
      </c>
      <c r="G165" s="230" t="s">
        <v>215</v>
      </c>
      <c r="H165" s="231">
        <v>1</v>
      </c>
      <c r="I165" s="232"/>
      <c r="J165" s="233">
        <f t="shared" si="20"/>
        <v>0</v>
      </c>
      <c r="K165" s="229" t="s">
        <v>1</v>
      </c>
      <c r="L165" s="234"/>
      <c r="M165" s="235" t="s">
        <v>1</v>
      </c>
      <c r="N165" s="236" t="s">
        <v>38</v>
      </c>
      <c r="O165" s="71"/>
      <c r="P165" s="195">
        <f t="shared" si="21"/>
        <v>0</v>
      </c>
      <c r="Q165" s="195">
        <v>0</v>
      </c>
      <c r="R165" s="195">
        <f t="shared" si="22"/>
        <v>0</v>
      </c>
      <c r="S165" s="195">
        <v>0</v>
      </c>
      <c r="T165" s="196">
        <f t="shared" si="2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239</v>
      </c>
      <c r="AT165" s="197" t="s">
        <v>219</v>
      </c>
      <c r="AU165" s="197" t="s">
        <v>83</v>
      </c>
      <c r="AY165" s="17" t="s">
        <v>143</v>
      </c>
      <c r="BE165" s="198">
        <f t="shared" si="24"/>
        <v>0</v>
      </c>
      <c r="BF165" s="198">
        <f t="shared" si="25"/>
        <v>0</v>
      </c>
      <c r="BG165" s="198">
        <f t="shared" si="26"/>
        <v>0</v>
      </c>
      <c r="BH165" s="198">
        <f t="shared" si="27"/>
        <v>0</v>
      </c>
      <c r="BI165" s="198">
        <f t="shared" si="28"/>
        <v>0</v>
      </c>
      <c r="BJ165" s="17" t="s">
        <v>81</v>
      </c>
      <c r="BK165" s="198">
        <f t="shared" si="29"/>
        <v>0</v>
      </c>
      <c r="BL165" s="17" t="s">
        <v>195</v>
      </c>
      <c r="BM165" s="197" t="s">
        <v>1359</v>
      </c>
    </row>
    <row r="166" spans="1:65" s="2" customFormat="1" ht="37.9" customHeight="1">
      <c r="A166" s="34"/>
      <c r="B166" s="35"/>
      <c r="C166" s="227" t="s">
        <v>267</v>
      </c>
      <c r="D166" s="227" t="s">
        <v>219</v>
      </c>
      <c r="E166" s="228" t="s">
        <v>1360</v>
      </c>
      <c r="F166" s="229" t="s">
        <v>1361</v>
      </c>
      <c r="G166" s="230" t="s">
        <v>215</v>
      </c>
      <c r="H166" s="231">
        <v>1</v>
      </c>
      <c r="I166" s="232"/>
      <c r="J166" s="233">
        <f t="shared" si="20"/>
        <v>0</v>
      </c>
      <c r="K166" s="229" t="s">
        <v>1</v>
      </c>
      <c r="L166" s="234"/>
      <c r="M166" s="235" t="s">
        <v>1</v>
      </c>
      <c r="N166" s="236" t="s">
        <v>38</v>
      </c>
      <c r="O166" s="71"/>
      <c r="P166" s="195">
        <f t="shared" si="21"/>
        <v>0</v>
      </c>
      <c r="Q166" s="195">
        <v>0</v>
      </c>
      <c r="R166" s="195">
        <f t="shared" si="22"/>
        <v>0</v>
      </c>
      <c r="S166" s="195">
        <v>0</v>
      </c>
      <c r="T166" s="196">
        <f t="shared" si="2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239</v>
      </c>
      <c r="AT166" s="197" t="s">
        <v>219</v>
      </c>
      <c r="AU166" s="197" t="s">
        <v>83</v>
      </c>
      <c r="AY166" s="17" t="s">
        <v>143</v>
      </c>
      <c r="BE166" s="198">
        <f t="shared" si="24"/>
        <v>0</v>
      </c>
      <c r="BF166" s="198">
        <f t="shared" si="25"/>
        <v>0</v>
      </c>
      <c r="BG166" s="198">
        <f t="shared" si="26"/>
        <v>0</v>
      </c>
      <c r="BH166" s="198">
        <f t="shared" si="27"/>
        <v>0</v>
      </c>
      <c r="BI166" s="198">
        <f t="shared" si="28"/>
        <v>0</v>
      </c>
      <c r="BJ166" s="17" t="s">
        <v>81</v>
      </c>
      <c r="BK166" s="198">
        <f t="shared" si="29"/>
        <v>0</v>
      </c>
      <c r="BL166" s="17" t="s">
        <v>195</v>
      </c>
      <c r="BM166" s="197" t="s">
        <v>1362</v>
      </c>
    </row>
    <row r="167" spans="1:65" s="2" customFormat="1" ht="55.5" customHeight="1">
      <c r="A167" s="34"/>
      <c r="B167" s="35"/>
      <c r="C167" s="227" t="s">
        <v>393</v>
      </c>
      <c r="D167" s="227" t="s">
        <v>219</v>
      </c>
      <c r="E167" s="228" t="s">
        <v>1363</v>
      </c>
      <c r="F167" s="229" t="s">
        <v>1364</v>
      </c>
      <c r="G167" s="230" t="s">
        <v>215</v>
      </c>
      <c r="H167" s="231">
        <v>1</v>
      </c>
      <c r="I167" s="232"/>
      <c r="J167" s="233">
        <f t="shared" si="20"/>
        <v>0</v>
      </c>
      <c r="K167" s="229" t="s">
        <v>1</v>
      </c>
      <c r="L167" s="234"/>
      <c r="M167" s="235" t="s">
        <v>1</v>
      </c>
      <c r="N167" s="236" t="s">
        <v>38</v>
      </c>
      <c r="O167" s="71"/>
      <c r="P167" s="195">
        <f t="shared" si="21"/>
        <v>0</v>
      </c>
      <c r="Q167" s="195">
        <v>0</v>
      </c>
      <c r="R167" s="195">
        <f t="shared" si="22"/>
        <v>0</v>
      </c>
      <c r="S167" s="195">
        <v>0</v>
      </c>
      <c r="T167" s="196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239</v>
      </c>
      <c r="AT167" s="197" t="s">
        <v>219</v>
      </c>
      <c r="AU167" s="197" t="s">
        <v>83</v>
      </c>
      <c r="AY167" s="17" t="s">
        <v>143</v>
      </c>
      <c r="BE167" s="198">
        <f t="shared" si="24"/>
        <v>0</v>
      </c>
      <c r="BF167" s="198">
        <f t="shared" si="25"/>
        <v>0</v>
      </c>
      <c r="BG167" s="198">
        <f t="shared" si="26"/>
        <v>0</v>
      </c>
      <c r="BH167" s="198">
        <f t="shared" si="27"/>
        <v>0</v>
      </c>
      <c r="BI167" s="198">
        <f t="shared" si="28"/>
        <v>0</v>
      </c>
      <c r="BJ167" s="17" t="s">
        <v>81</v>
      </c>
      <c r="BK167" s="198">
        <f t="shared" si="29"/>
        <v>0</v>
      </c>
      <c r="BL167" s="17" t="s">
        <v>195</v>
      </c>
      <c r="BM167" s="197" t="s">
        <v>1365</v>
      </c>
    </row>
    <row r="168" spans="1:65" s="2" customFormat="1" ht="55.5" customHeight="1">
      <c r="A168" s="34"/>
      <c r="B168" s="35"/>
      <c r="C168" s="227" t="s">
        <v>278</v>
      </c>
      <c r="D168" s="227" t="s">
        <v>219</v>
      </c>
      <c r="E168" s="228" t="s">
        <v>1366</v>
      </c>
      <c r="F168" s="229" t="s">
        <v>1367</v>
      </c>
      <c r="G168" s="230" t="s">
        <v>215</v>
      </c>
      <c r="H168" s="231">
        <v>5</v>
      </c>
      <c r="I168" s="232"/>
      <c r="J168" s="233">
        <f t="shared" si="20"/>
        <v>0</v>
      </c>
      <c r="K168" s="229" t="s">
        <v>1</v>
      </c>
      <c r="L168" s="234"/>
      <c r="M168" s="235" t="s">
        <v>1</v>
      </c>
      <c r="N168" s="236" t="s">
        <v>38</v>
      </c>
      <c r="O168" s="71"/>
      <c r="P168" s="195">
        <f t="shared" si="21"/>
        <v>0</v>
      </c>
      <c r="Q168" s="195">
        <v>0</v>
      </c>
      <c r="R168" s="195">
        <f t="shared" si="22"/>
        <v>0</v>
      </c>
      <c r="S168" s="195">
        <v>0</v>
      </c>
      <c r="T168" s="196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239</v>
      </c>
      <c r="AT168" s="197" t="s">
        <v>219</v>
      </c>
      <c r="AU168" s="197" t="s">
        <v>83</v>
      </c>
      <c r="AY168" s="17" t="s">
        <v>143</v>
      </c>
      <c r="BE168" s="198">
        <f t="shared" si="24"/>
        <v>0</v>
      </c>
      <c r="BF168" s="198">
        <f t="shared" si="25"/>
        <v>0</v>
      </c>
      <c r="BG168" s="198">
        <f t="shared" si="26"/>
        <v>0</v>
      </c>
      <c r="BH168" s="198">
        <f t="shared" si="27"/>
        <v>0</v>
      </c>
      <c r="BI168" s="198">
        <f t="shared" si="28"/>
        <v>0</v>
      </c>
      <c r="BJ168" s="17" t="s">
        <v>81</v>
      </c>
      <c r="BK168" s="198">
        <f t="shared" si="29"/>
        <v>0</v>
      </c>
      <c r="BL168" s="17" t="s">
        <v>195</v>
      </c>
      <c r="BM168" s="197" t="s">
        <v>1368</v>
      </c>
    </row>
    <row r="169" spans="1:65" s="2" customFormat="1" ht="16.5" customHeight="1">
      <c r="A169" s="34"/>
      <c r="B169" s="35"/>
      <c r="C169" s="186" t="s">
        <v>402</v>
      </c>
      <c r="D169" s="186" t="s">
        <v>145</v>
      </c>
      <c r="E169" s="187" t="s">
        <v>1369</v>
      </c>
      <c r="F169" s="188" t="s">
        <v>1370</v>
      </c>
      <c r="G169" s="189" t="s">
        <v>215</v>
      </c>
      <c r="H169" s="190">
        <v>19</v>
      </c>
      <c r="I169" s="191"/>
      <c r="J169" s="192">
        <f t="shared" si="20"/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 t="shared" si="21"/>
        <v>0</v>
      </c>
      <c r="Q169" s="195">
        <v>0</v>
      </c>
      <c r="R169" s="195">
        <f t="shared" si="22"/>
        <v>0</v>
      </c>
      <c r="S169" s="195">
        <v>0</v>
      </c>
      <c r="T169" s="196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145</v>
      </c>
      <c r="AU169" s="197" t="s">
        <v>83</v>
      </c>
      <c r="AY169" s="17" t="s">
        <v>143</v>
      </c>
      <c r="BE169" s="198">
        <f t="shared" si="24"/>
        <v>0</v>
      </c>
      <c r="BF169" s="198">
        <f t="shared" si="25"/>
        <v>0</v>
      </c>
      <c r="BG169" s="198">
        <f t="shared" si="26"/>
        <v>0</v>
      </c>
      <c r="BH169" s="198">
        <f t="shared" si="27"/>
        <v>0</v>
      </c>
      <c r="BI169" s="198">
        <f t="shared" si="28"/>
        <v>0</v>
      </c>
      <c r="BJ169" s="17" t="s">
        <v>81</v>
      </c>
      <c r="BK169" s="198">
        <f t="shared" si="29"/>
        <v>0</v>
      </c>
      <c r="BL169" s="17" t="s">
        <v>195</v>
      </c>
      <c r="BM169" s="197" t="s">
        <v>1371</v>
      </c>
    </row>
    <row r="170" spans="1:65" s="2" customFormat="1" ht="16.5" customHeight="1">
      <c r="A170" s="34"/>
      <c r="B170" s="35"/>
      <c r="C170" s="186" t="s">
        <v>285</v>
      </c>
      <c r="D170" s="186" t="s">
        <v>145</v>
      </c>
      <c r="E170" s="187" t="s">
        <v>1372</v>
      </c>
      <c r="F170" s="188" t="s">
        <v>1373</v>
      </c>
      <c r="G170" s="189" t="s">
        <v>167</v>
      </c>
      <c r="H170" s="190">
        <v>0.5</v>
      </c>
      <c r="I170" s="191"/>
      <c r="J170" s="192">
        <f t="shared" si="20"/>
        <v>0</v>
      </c>
      <c r="K170" s="188" t="s">
        <v>1</v>
      </c>
      <c r="L170" s="39"/>
      <c r="M170" s="251" t="s">
        <v>1</v>
      </c>
      <c r="N170" s="252" t="s">
        <v>38</v>
      </c>
      <c r="O170" s="253"/>
      <c r="P170" s="254">
        <f t="shared" si="21"/>
        <v>0</v>
      </c>
      <c r="Q170" s="254">
        <v>0</v>
      </c>
      <c r="R170" s="254">
        <f t="shared" si="22"/>
        <v>0</v>
      </c>
      <c r="S170" s="254">
        <v>0</v>
      </c>
      <c r="T170" s="255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145</v>
      </c>
      <c r="AU170" s="197" t="s">
        <v>83</v>
      </c>
      <c r="AY170" s="17" t="s">
        <v>143</v>
      </c>
      <c r="BE170" s="198">
        <f t="shared" si="24"/>
        <v>0</v>
      </c>
      <c r="BF170" s="198">
        <f t="shared" si="25"/>
        <v>0</v>
      </c>
      <c r="BG170" s="198">
        <f t="shared" si="26"/>
        <v>0</v>
      </c>
      <c r="BH170" s="198">
        <f t="shared" si="27"/>
        <v>0</v>
      </c>
      <c r="BI170" s="198">
        <f t="shared" si="28"/>
        <v>0</v>
      </c>
      <c r="BJ170" s="17" t="s">
        <v>81</v>
      </c>
      <c r="BK170" s="198">
        <f t="shared" si="29"/>
        <v>0</v>
      </c>
      <c r="BL170" s="17" t="s">
        <v>195</v>
      </c>
      <c r="BM170" s="197" t="s">
        <v>1374</v>
      </c>
    </row>
    <row r="171" spans="1:65" s="2" customFormat="1" ht="6.95" customHeight="1">
      <c r="A171" s="3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ayJ9FiGRUa237DJpUtFv/TDb5MB+Te2WmQxYTpP6YZe9ay28LHUmyC80ZLjXSHnjmXjleSOMhobUSmU6+MyPng==" saltValue="eclRRhtqm1Ft1UgNulZ7M5PBDBn3d2tXNvlun9Od/I/X/VbWsnPS4C2qfzXWdUGCzy4D4M/V0RY3LHqNOZoaPg==" spinCount="100000" sheet="1" objects="1" scenarios="1" formatColumns="0" formatRows="0" autoFilter="0"/>
  <autoFilter ref="C119:K17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89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300" t="str">
        <f>'Rekapitulace stavby'!K6</f>
        <v>Odloučené pracoviště Jilemnického - přístavba a stavební úpravy frézařské dílny</v>
      </c>
      <c r="F7" s="301"/>
      <c r="G7" s="301"/>
      <c r="H7" s="301"/>
      <c r="L7" s="20"/>
    </row>
    <row r="8" spans="1:46" s="2" customFormat="1" ht="12" hidden="1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2" t="s">
        <v>1375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ROUND((SUM(BE132:BE368)),  2)</f>
        <v>0</v>
      </c>
      <c r="G33" s="34"/>
      <c r="H33" s="34"/>
      <c r="I33" s="124">
        <v>0.21</v>
      </c>
      <c r="J33" s="123">
        <f>ROUND(((SUM(BE132:BE368))*I33),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ROUND((SUM(BF132:BF368)),  2)</f>
        <v>0</v>
      </c>
      <c r="G34" s="34"/>
      <c r="H34" s="34"/>
      <c r="I34" s="124">
        <v>0.15</v>
      </c>
      <c r="J34" s="123">
        <f>ROUND(((SUM(BF132:BF368))*I34),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ROUND((SUM(BG132:BG368)),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ROUND((SUM(BH132:BH368)),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ROUND((SUM(BI132:BI368)),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307" t="str">
        <f>E7</f>
        <v>Odloučené pracoviště Jilemnického - přístavba a stavební úpravy frézařské dílny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59" t="str">
        <f>E9</f>
        <v>SO 03 - Elektroinstalace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2:12" s="9" customFormat="1" ht="24.95" hidden="1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J133</f>
        <v>0</v>
      </c>
      <c r="K97" s="148"/>
      <c r="L97" s="152"/>
    </row>
    <row r="98" spans="2:12" s="10" customFormat="1" ht="19.899999999999999" hidden="1" customHeight="1">
      <c r="B98" s="153"/>
      <c r="C98" s="154"/>
      <c r="D98" s="155" t="s">
        <v>1376</v>
      </c>
      <c r="E98" s="156"/>
      <c r="F98" s="156"/>
      <c r="G98" s="156"/>
      <c r="H98" s="156"/>
      <c r="I98" s="156"/>
      <c r="J98" s="157">
        <f>J134</f>
        <v>0</v>
      </c>
      <c r="K98" s="154"/>
      <c r="L98" s="158"/>
    </row>
    <row r="99" spans="2:12" s="10" customFormat="1" ht="19.899999999999999" hidden="1" customHeight="1">
      <c r="B99" s="153"/>
      <c r="C99" s="154"/>
      <c r="D99" s="155" t="s">
        <v>1377</v>
      </c>
      <c r="E99" s="156"/>
      <c r="F99" s="156"/>
      <c r="G99" s="156"/>
      <c r="H99" s="156"/>
      <c r="I99" s="156"/>
      <c r="J99" s="157">
        <f>J145</f>
        <v>0</v>
      </c>
      <c r="K99" s="154"/>
      <c r="L99" s="158"/>
    </row>
    <row r="100" spans="2:12" s="10" customFormat="1" ht="19.899999999999999" hidden="1" customHeight="1">
      <c r="B100" s="153"/>
      <c r="C100" s="154"/>
      <c r="D100" s="155" t="s">
        <v>1378</v>
      </c>
      <c r="E100" s="156"/>
      <c r="F100" s="156"/>
      <c r="G100" s="156"/>
      <c r="H100" s="156"/>
      <c r="I100" s="156"/>
      <c r="J100" s="157">
        <f>J147</f>
        <v>0</v>
      </c>
      <c r="K100" s="154"/>
      <c r="L100" s="158"/>
    </row>
    <row r="101" spans="2:12" s="10" customFormat="1" ht="19.899999999999999" hidden="1" customHeight="1">
      <c r="B101" s="153"/>
      <c r="C101" s="154"/>
      <c r="D101" s="155" t="s">
        <v>1379</v>
      </c>
      <c r="E101" s="156"/>
      <c r="F101" s="156"/>
      <c r="G101" s="156"/>
      <c r="H101" s="156"/>
      <c r="I101" s="156"/>
      <c r="J101" s="157">
        <f>J222</f>
        <v>0</v>
      </c>
      <c r="K101" s="154"/>
      <c r="L101" s="158"/>
    </row>
    <row r="102" spans="2:12" s="10" customFormat="1" ht="19.899999999999999" hidden="1" customHeight="1">
      <c r="B102" s="153"/>
      <c r="C102" s="154"/>
      <c r="D102" s="155" t="s">
        <v>1380</v>
      </c>
      <c r="E102" s="156"/>
      <c r="F102" s="156"/>
      <c r="G102" s="156"/>
      <c r="H102" s="156"/>
      <c r="I102" s="156"/>
      <c r="J102" s="157">
        <f>J237</f>
        <v>0</v>
      </c>
      <c r="K102" s="154"/>
      <c r="L102" s="158"/>
    </row>
    <row r="103" spans="2:12" s="10" customFormat="1" ht="19.899999999999999" hidden="1" customHeight="1">
      <c r="B103" s="153"/>
      <c r="C103" s="154"/>
      <c r="D103" s="155" t="s">
        <v>1381</v>
      </c>
      <c r="E103" s="156"/>
      <c r="F103" s="156"/>
      <c r="G103" s="156"/>
      <c r="H103" s="156"/>
      <c r="I103" s="156"/>
      <c r="J103" s="157">
        <f>J251</f>
        <v>0</v>
      </c>
      <c r="K103" s="154"/>
      <c r="L103" s="158"/>
    </row>
    <row r="104" spans="2:12" s="10" customFormat="1" ht="19.899999999999999" hidden="1" customHeight="1">
      <c r="B104" s="153"/>
      <c r="C104" s="154"/>
      <c r="D104" s="155" t="s">
        <v>1382</v>
      </c>
      <c r="E104" s="156"/>
      <c r="F104" s="156"/>
      <c r="G104" s="156"/>
      <c r="H104" s="156"/>
      <c r="I104" s="156"/>
      <c r="J104" s="157">
        <f>J260</f>
        <v>0</v>
      </c>
      <c r="K104" s="154"/>
      <c r="L104" s="158"/>
    </row>
    <row r="105" spans="2:12" s="10" customFormat="1" ht="19.899999999999999" hidden="1" customHeight="1">
      <c r="B105" s="153"/>
      <c r="C105" s="154"/>
      <c r="D105" s="155" t="s">
        <v>1383</v>
      </c>
      <c r="E105" s="156"/>
      <c r="F105" s="156"/>
      <c r="G105" s="156"/>
      <c r="H105" s="156"/>
      <c r="I105" s="156"/>
      <c r="J105" s="157">
        <f>J270</f>
        <v>0</v>
      </c>
      <c r="K105" s="154"/>
      <c r="L105" s="158"/>
    </row>
    <row r="106" spans="2:12" s="10" customFormat="1" ht="19.899999999999999" hidden="1" customHeight="1">
      <c r="B106" s="153"/>
      <c r="C106" s="154"/>
      <c r="D106" s="155" t="s">
        <v>1384</v>
      </c>
      <c r="E106" s="156"/>
      <c r="F106" s="156"/>
      <c r="G106" s="156"/>
      <c r="H106" s="156"/>
      <c r="I106" s="156"/>
      <c r="J106" s="157">
        <f>J302</f>
        <v>0</v>
      </c>
      <c r="K106" s="154"/>
      <c r="L106" s="158"/>
    </row>
    <row r="107" spans="2:12" s="10" customFormat="1" ht="19.899999999999999" hidden="1" customHeight="1">
      <c r="B107" s="153"/>
      <c r="C107" s="154"/>
      <c r="D107" s="155" t="s">
        <v>1385</v>
      </c>
      <c r="E107" s="156"/>
      <c r="F107" s="156"/>
      <c r="G107" s="156"/>
      <c r="H107" s="156"/>
      <c r="I107" s="156"/>
      <c r="J107" s="157">
        <f>J310</f>
        <v>0</v>
      </c>
      <c r="K107" s="154"/>
      <c r="L107" s="158"/>
    </row>
    <row r="108" spans="2:12" s="10" customFormat="1" ht="19.899999999999999" hidden="1" customHeight="1">
      <c r="B108" s="153"/>
      <c r="C108" s="154"/>
      <c r="D108" s="155" t="s">
        <v>1386</v>
      </c>
      <c r="E108" s="156"/>
      <c r="F108" s="156"/>
      <c r="G108" s="156"/>
      <c r="H108" s="156"/>
      <c r="I108" s="156"/>
      <c r="J108" s="157">
        <f>J335</f>
        <v>0</v>
      </c>
      <c r="K108" s="154"/>
      <c r="L108" s="158"/>
    </row>
    <row r="109" spans="2:12" s="10" customFormat="1" ht="19.899999999999999" hidden="1" customHeight="1">
      <c r="B109" s="153"/>
      <c r="C109" s="154"/>
      <c r="D109" s="155" t="s">
        <v>1387</v>
      </c>
      <c r="E109" s="156"/>
      <c r="F109" s="156"/>
      <c r="G109" s="156"/>
      <c r="H109" s="156"/>
      <c r="I109" s="156"/>
      <c r="J109" s="157">
        <f>J342</f>
        <v>0</v>
      </c>
      <c r="K109" s="154"/>
      <c r="L109" s="158"/>
    </row>
    <row r="110" spans="2:12" s="10" customFormat="1" ht="19.899999999999999" hidden="1" customHeight="1">
      <c r="B110" s="153"/>
      <c r="C110" s="154"/>
      <c r="D110" s="155" t="s">
        <v>1388</v>
      </c>
      <c r="E110" s="156"/>
      <c r="F110" s="156"/>
      <c r="G110" s="156"/>
      <c r="H110" s="156"/>
      <c r="I110" s="156"/>
      <c r="J110" s="157">
        <f>J348</f>
        <v>0</v>
      </c>
      <c r="K110" s="154"/>
      <c r="L110" s="158"/>
    </row>
    <row r="111" spans="2:12" s="10" customFormat="1" ht="19.899999999999999" hidden="1" customHeight="1">
      <c r="B111" s="153"/>
      <c r="C111" s="154"/>
      <c r="D111" s="155" t="s">
        <v>1389</v>
      </c>
      <c r="E111" s="156"/>
      <c r="F111" s="156"/>
      <c r="G111" s="156"/>
      <c r="H111" s="156"/>
      <c r="I111" s="156"/>
      <c r="J111" s="157">
        <f>J352</f>
        <v>0</v>
      </c>
      <c r="K111" s="154"/>
      <c r="L111" s="158"/>
    </row>
    <row r="112" spans="2:12" s="10" customFormat="1" ht="19.899999999999999" hidden="1" customHeight="1">
      <c r="B112" s="153"/>
      <c r="C112" s="154"/>
      <c r="D112" s="155" t="s">
        <v>1390</v>
      </c>
      <c r="E112" s="156"/>
      <c r="F112" s="156"/>
      <c r="G112" s="156"/>
      <c r="H112" s="156"/>
      <c r="I112" s="156"/>
      <c r="J112" s="157">
        <f>J354</f>
        <v>0</v>
      </c>
      <c r="K112" s="154"/>
      <c r="L112" s="158"/>
    </row>
    <row r="113" spans="1:31" s="2" customFormat="1" ht="21.75" hidden="1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hidden="1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ht="11.25" hidden="1"/>
    <row r="116" spans="1:31" ht="11.25" hidden="1"/>
    <row r="117" spans="1:31" ht="11.25" hidden="1"/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128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6.25" customHeight="1">
      <c r="A122" s="34"/>
      <c r="B122" s="35"/>
      <c r="C122" s="36"/>
      <c r="D122" s="36"/>
      <c r="E122" s="307" t="str">
        <f>E7</f>
        <v>Odloučené pracoviště Jilemnického - přístavba a stavební úpravy frézařské dílny</v>
      </c>
      <c r="F122" s="308"/>
      <c r="G122" s="308"/>
      <c r="H122" s="308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97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59" t="str">
        <f>E9</f>
        <v>SO 03 - Elektroinstalace</v>
      </c>
      <c r="F124" s="309"/>
      <c r="G124" s="309"/>
      <c r="H124" s="309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 xml:space="preserve"> </v>
      </c>
      <c r="G126" s="36"/>
      <c r="H126" s="36"/>
      <c r="I126" s="29" t="s">
        <v>22</v>
      </c>
      <c r="J126" s="66" t="str">
        <f>IF(J12="","",J12)</f>
        <v>5. 3. 2023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 xml:space="preserve"> </v>
      </c>
      <c r="G128" s="36"/>
      <c r="H128" s="36"/>
      <c r="I128" s="29" t="s">
        <v>29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27</v>
      </c>
      <c r="D129" s="36"/>
      <c r="E129" s="36"/>
      <c r="F129" s="27" t="str">
        <f>IF(E18="","",E18)</f>
        <v>Vyplň údaj</v>
      </c>
      <c r="G129" s="36"/>
      <c r="H129" s="36"/>
      <c r="I129" s="29" t="s">
        <v>31</v>
      </c>
      <c r="J129" s="32" t="str">
        <f>E24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59"/>
      <c r="B131" s="160"/>
      <c r="C131" s="161" t="s">
        <v>129</v>
      </c>
      <c r="D131" s="162" t="s">
        <v>58</v>
      </c>
      <c r="E131" s="162" t="s">
        <v>54</v>
      </c>
      <c r="F131" s="162" t="s">
        <v>55</v>
      </c>
      <c r="G131" s="162" t="s">
        <v>130</v>
      </c>
      <c r="H131" s="162" t="s">
        <v>131</v>
      </c>
      <c r="I131" s="162" t="s">
        <v>132</v>
      </c>
      <c r="J131" s="162" t="s">
        <v>101</v>
      </c>
      <c r="K131" s="163" t="s">
        <v>133</v>
      </c>
      <c r="L131" s="164"/>
      <c r="M131" s="75" t="s">
        <v>1</v>
      </c>
      <c r="N131" s="76" t="s">
        <v>37</v>
      </c>
      <c r="O131" s="76" t="s">
        <v>134</v>
      </c>
      <c r="P131" s="76" t="s">
        <v>135</v>
      </c>
      <c r="Q131" s="76" t="s">
        <v>136</v>
      </c>
      <c r="R131" s="76" t="s">
        <v>137</v>
      </c>
      <c r="S131" s="76" t="s">
        <v>138</v>
      </c>
      <c r="T131" s="77" t="s">
        <v>139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140</v>
      </c>
      <c r="D132" s="36"/>
      <c r="E132" s="36"/>
      <c r="F132" s="36"/>
      <c r="G132" s="36"/>
      <c r="H132" s="36"/>
      <c r="I132" s="36"/>
      <c r="J132" s="165">
        <f>BK132</f>
        <v>0</v>
      </c>
      <c r="K132" s="36"/>
      <c r="L132" s="39"/>
      <c r="M132" s="78"/>
      <c r="N132" s="166"/>
      <c r="O132" s="79"/>
      <c r="P132" s="167">
        <f>P133</f>
        <v>0</v>
      </c>
      <c r="Q132" s="79"/>
      <c r="R132" s="167">
        <f>R133</f>
        <v>0</v>
      </c>
      <c r="S132" s="79"/>
      <c r="T132" s="168">
        <f>T133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72</v>
      </c>
      <c r="AU132" s="17" t="s">
        <v>103</v>
      </c>
      <c r="BK132" s="169">
        <f>BK133</f>
        <v>0</v>
      </c>
    </row>
    <row r="133" spans="1:65" s="12" customFormat="1" ht="25.9" customHeight="1">
      <c r="B133" s="170"/>
      <c r="C133" s="171"/>
      <c r="D133" s="172" t="s">
        <v>72</v>
      </c>
      <c r="E133" s="173" t="s">
        <v>626</v>
      </c>
      <c r="F133" s="173" t="s">
        <v>627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P134+P145+P147+P222+P237+P251+P260+P270+P302+P310+P335+P342+P348+P352+P354</f>
        <v>0</v>
      </c>
      <c r="Q133" s="178"/>
      <c r="R133" s="179">
        <f>R134+R145+R147+R222+R237+R251+R260+R270+R302+R310+R335+R342+R348+R352+R354</f>
        <v>0</v>
      </c>
      <c r="S133" s="178"/>
      <c r="T133" s="180">
        <f>T134+T145+T147+T222+T237+T251+T260+T270+T302+T310+T335+T342+T348+T352+T354</f>
        <v>0</v>
      </c>
      <c r="AR133" s="181" t="s">
        <v>83</v>
      </c>
      <c r="AT133" s="182" t="s">
        <v>72</v>
      </c>
      <c r="AU133" s="182" t="s">
        <v>73</v>
      </c>
      <c r="AY133" s="181" t="s">
        <v>143</v>
      </c>
      <c r="BK133" s="183">
        <f>BK134+BK145+BK147+BK222+BK237+BK251+BK260+BK270+BK302+BK310+BK335+BK342+BK348+BK352+BK354</f>
        <v>0</v>
      </c>
    </row>
    <row r="134" spans="1:65" s="12" customFormat="1" ht="22.9" customHeight="1">
      <c r="B134" s="170"/>
      <c r="C134" s="171"/>
      <c r="D134" s="172" t="s">
        <v>72</v>
      </c>
      <c r="E134" s="184" t="s">
        <v>1391</v>
      </c>
      <c r="F134" s="184" t="s">
        <v>1392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SUM(P135:P144)</f>
        <v>0</v>
      </c>
      <c r="Q134" s="178"/>
      <c r="R134" s="179">
        <f>SUM(R135:R144)</f>
        <v>0</v>
      </c>
      <c r="S134" s="178"/>
      <c r="T134" s="180">
        <f>SUM(T135:T144)</f>
        <v>0</v>
      </c>
      <c r="AR134" s="181" t="s">
        <v>81</v>
      </c>
      <c r="AT134" s="182" t="s">
        <v>72</v>
      </c>
      <c r="AU134" s="182" t="s">
        <v>81</v>
      </c>
      <c r="AY134" s="181" t="s">
        <v>143</v>
      </c>
      <c r="BK134" s="183">
        <f>SUM(BK135:BK144)</f>
        <v>0</v>
      </c>
    </row>
    <row r="135" spans="1:65" s="2" customFormat="1" ht="16.5" customHeight="1">
      <c r="A135" s="34"/>
      <c r="B135" s="35"/>
      <c r="C135" s="227" t="s">
        <v>81</v>
      </c>
      <c r="D135" s="227" t="s">
        <v>219</v>
      </c>
      <c r="E135" s="228" t="s">
        <v>1393</v>
      </c>
      <c r="F135" s="229" t="s">
        <v>1394</v>
      </c>
      <c r="G135" s="230" t="s">
        <v>215</v>
      </c>
      <c r="H135" s="231">
        <v>15</v>
      </c>
      <c r="I135" s="232"/>
      <c r="J135" s="233">
        <f t="shared" ref="J135:J144" si="0">ROUND(I135*H135,2)</f>
        <v>0</v>
      </c>
      <c r="K135" s="229" t="s">
        <v>1</v>
      </c>
      <c r="L135" s="234"/>
      <c r="M135" s="235" t="s">
        <v>1</v>
      </c>
      <c r="N135" s="236" t="s">
        <v>38</v>
      </c>
      <c r="O135" s="71"/>
      <c r="P135" s="195">
        <f t="shared" ref="P135:P144" si="1">O135*H135</f>
        <v>0</v>
      </c>
      <c r="Q135" s="195">
        <v>0</v>
      </c>
      <c r="R135" s="195">
        <f t="shared" ref="R135:R144" si="2">Q135*H135</f>
        <v>0</v>
      </c>
      <c r="S135" s="195">
        <v>0</v>
      </c>
      <c r="T135" s="196">
        <f t="shared" ref="T135:T144" si="3"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168</v>
      </c>
      <c r="AT135" s="197" t="s">
        <v>219</v>
      </c>
      <c r="AU135" s="197" t="s">
        <v>83</v>
      </c>
      <c r="AY135" s="17" t="s">
        <v>143</v>
      </c>
      <c r="BE135" s="198">
        <f t="shared" ref="BE135:BE144" si="4">IF(N135="základní",J135,0)</f>
        <v>0</v>
      </c>
      <c r="BF135" s="198">
        <f t="shared" ref="BF135:BF144" si="5">IF(N135="snížená",J135,0)</f>
        <v>0</v>
      </c>
      <c r="BG135" s="198">
        <f t="shared" ref="BG135:BG144" si="6">IF(N135="zákl. přenesená",J135,0)</f>
        <v>0</v>
      </c>
      <c r="BH135" s="198">
        <f t="shared" ref="BH135:BH144" si="7">IF(N135="sníž. přenesená",J135,0)</f>
        <v>0</v>
      </c>
      <c r="BI135" s="198">
        <f t="shared" ref="BI135:BI144" si="8">IF(N135="nulová",J135,0)</f>
        <v>0</v>
      </c>
      <c r="BJ135" s="17" t="s">
        <v>81</v>
      </c>
      <c r="BK135" s="198">
        <f t="shared" ref="BK135:BK144" si="9">ROUND(I135*H135,2)</f>
        <v>0</v>
      </c>
      <c r="BL135" s="17" t="s">
        <v>150</v>
      </c>
      <c r="BM135" s="197" t="s">
        <v>1395</v>
      </c>
    </row>
    <row r="136" spans="1:65" s="2" customFormat="1" ht="16.5" customHeight="1">
      <c r="A136" s="34"/>
      <c r="B136" s="35"/>
      <c r="C136" s="227" t="s">
        <v>83</v>
      </c>
      <c r="D136" s="227" t="s">
        <v>219</v>
      </c>
      <c r="E136" s="228" t="s">
        <v>1396</v>
      </c>
      <c r="F136" s="229" t="s">
        <v>1397</v>
      </c>
      <c r="G136" s="230" t="s">
        <v>215</v>
      </c>
      <c r="H136" s="231">
        <v>5</v>
      </c>
      <c r="I136" s="232"/>
      <c r="J136" s="233">
        <f t="shared" si="0"/>
        <v>0</v>
      </c>
      <c r="K136" s="229" t="s">
        <v>1</v>
      </c>
      <c r="L136" s="234"/>
      <c r="M136" s="235" t="s">
        <v>1</v>
      </c>
      <c r="N136" s="236" t="s">
        <v>38</v>
      </c>
      <c r="O136" s="71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168</v>
      </c>
      <c r="AT136" s="197" t="s">
        <v>219</v>
      </c>
      <c r="AU136" s="197" t="s">
        <v>83</v>
      </c>
      <c r="AY136" s="17" t="s">
        <v>143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7" t="s">
        <v>81</v>
      </c>
      <c r="BK136" s="198">
        <f t="shared" si="9"/>
        <v>0</v>
      </c>
      <c r="BL136" s="17" t="s">
        <v>150</v>
      </c>
      <c r="BM136" s="197" t="s">
        <v>1398</v>
      </c>
    </row>
    <row r="137" spans="1:65" s="2" customFormat="1" ht="16.5" customHeight="1">
      <c r="A137" s="34"/>
      <c r="B137" s="35"/>
      <c r="C137" s="227" t="s">
        <v>159</v>
      </c>
      <c r="D137" s="227" t="s">
        <v>219</v>
      </c>
      <c r="E137" s="228" t="s">
        <v>1399</v>
      </c>
      <c r="F137" s="229" t="s">
        <v>1400</v>
      </c>
      <c r="G137" s="230" t="s">
        <v>1401</v>
      </c>
      <c r="H137" s="231">
        <v>6.2</v>
      </c>
      <c r="I137" s="232"/>
      <c r="J137" s="233">
        <f t="shared" si="0"/>
        <v>0</v>
      </c>
      <c r="K137" s="229" t="s">
        <v>1</v>
      </c>
      <c r="L137" s="234"/>
      <c r="M137" s="235" t="s">
        <v>1</v>
      </c>
      <c r="N137" s="236" t="s">
        <v>38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168</v>
      </c>
      <c r="AT137" s="197" t="s">
        <v>219</v>
      </c>
      <c r="AU137" s="197" t="s">
        <v>83</v>
      </c>
      <c r="AY137" s="17" t="s">
        <v>143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81</v>
      </c>
      <c r="BK137" s="198">
        <f t="shared" si="9"/>
        <v>0</v>
      </c>
      <c r="BL137" s="17" t="s">
        <v>150</v>
      </c>
      <c r="BM137" s="197" t="s">
        <v>1402</v>
      </c>
    </row>
    <row r="138" spans="1:65" s="2" customFormat="1" ht="16.5" customHeight="1">
      <c r="A138" s="34"/>
      <c r="B138" s="35"/>
      <c r="C138" s="227" t="s">
        <v>150</v>
      </c>
      <c r="D138" s="227" t="s">
        <v>219</v>
      </c>
      <c r="E138" s="228" t="s">
        <v>1403</v>
      </c>
      <c r="F138" s="229" t="s">
        <v>1404</v>
      </c>
      <c r="G138" s="230" t="s">
        <v>215</v>
      </c>
      <c r="H138" s="231">
        <v>5</v>
      </c>
      <c r="I138" s="232"/>
      <c r="J138" s="233">
        <f t="shared" si="0"/>
        <v>0</v>
      </c>
      <c r="K138" s="229" t="s">
        <v>1</v>
      </c>
      <c r="L138" s="234"/>
      <c r="M138" s="235" t="s">
        <v>1</v>
      </c>
      <c r="N138" s="236" t="s">
        <v>38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168</v>
      </c>
      <c r="AT138" s="197" t="s">
        <v>219</v>
      </c>
      <c r="AU138" s="197" t="s">
        <v>83</v>
      </c>
      <c r="AY138" s="17" t="s">
        <v>143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81</v>
      </c>
      <c r="BK138" s="198">
        <f t="shared" si="9"/>
        <v>0</v>
      </c>
      <c r="BL138" s="17" t="s">
        <v>150</v>
      </c>
      <c r="BM138" s="197" t="s">
        <v>1405</v>
      </c>
    </row>
    <row r="139" spans="1:65" s="2" customFormat="1" ht="16.5" customHeight="1">
      <c r="A139" s="34"/>
      <c r="B139" s="35"/>
      <c r="C139" s="227" t="s">
        <v>172</v>
      </c>
      <c r="D139" s="227" t="s">
        <v>219</v>
      </c>
      <c r="E139" s="228" t="s">
        <v>1406</v>
      </c>
      <c r="F139" s="229" t="s">
        <v>1407</v>
      </c>
      <c r="G139" s="230" t="s">
        <v>215</v>
      </c>
      <c r="H139" s="231">
        <v>5</v>
      </c>
      <c r="I139" s="232"/>
      <c r="J139" s="233">
        <f t="shared" si="0"/>
        <v>0</v>
      </c>
      <c r="K139" s="229" t="s">
        <v>1</v>
      </c>
      <c r="L139" s="234"/>
      <c r="M139" s="235" t="s">
        <v>1</v>
      </c>
      <c r="N139" s="236" t="s">
        <v>38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168</v>
      </c>
      <c r="AT139" s="197" t="s">
        <v>219</v>
      </c>
      <c r="AU139" s="197" t="s">
        <v>83</v>
      </c>
      <c r="AY139" s="17" t="s">
        <v>143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81</v>
      </c>
      <c r="BK139" s="198">
        <f t="shared" si="9"/>
        <v>0</v>
      </c>
      <c r="BL139" s="17" t="s">
        <v>150</v>
      </c>
      <c r="BM139" s="197" t="s">
        <v>1408</v>
      </c>
    </row>
    <row r="140" spans="1:65" s="2" customFormat="1" ht="16.5" customHeight="1">
      <c r="A140" s="34"/>
      <c r="B140" s="35"/>
      <c r="C140" s="227" t="s">
        <v>162</v>
      </c>
      <c r="D140" s="227" t="s">
        <v>219</v>
      </c>
      <c r="E140" s="228" t="s">
        <v>1409</v>
      </c>
      <c r="F140" s="229" t="s">
        <v>1410</v>
      </c>
      <c r="G140" s="230" t="s">
        <v>215</v>
      </c>
      <c r="H140" s="231">
        <v>16</v>
      </c>
      <c r="I140" s="232"/>
      <c r="J140" s="233">
        <f t="shared" si="0"/>
        <v>0</v>
      </c>
      <c r="K140" s="229" t="s">
        <v>1</v>
      </c>
      <c r="L140" s="234"/>
      <c r="M140" s="235" t="s">
        <v>1</v>
      </c>
      <c r="N140" s="236" t="s">
        <v>38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168</v>
      </c>
      <c r="AT140" s="197" t="s">
        <v>219</v>
      </c>
      <c r="AU140" s="197" t="s">
        <v>83</v>
      </c>
      <c r="AY140" s="17" t="s">
        <v>143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81</v>
      </c>
      <c r="BK140" s="198">
        <f t="shared" si="9"/>
        <v>0</v>
      </c>
      <c r="BL140" s="17" t="s">
        <v>150</v>
      </c>
      <c r="BM140" s="197" t="s">
        <v>1411</v>
      </c>
    </row>
    <row r="141" spans="1:65" s="2" customFormat="1" ht="16.5" customHeight="1">
      <c r="A141" s="34"/>
      <c r="B141" s="35"/>
      <c r="C141" s="227" t="s">
        <v>185</v>
      </c>
      <c r="D141" s="227" t="s">
        <v>219</v>
      </c>
      <c r="E141" s="228" t="s">
        <v>1412</v>
      </c>
      <c r="F141" s="229" t="s">
        <v>1413</v>
      </c>
      <c r="G141" s="230" t="s">
        <v>1401</v>
      </c>
      <c r="H141" s="231">
        <v>6.8</v>
      </c>
      <c r="I141" s="232"/>
      <c r="J141" s="233">
        <f t="shared" si="0"/>
        <v>0</v>
      </c>
      <c r="K141" s="229" t="s">
        <v>1</v>
      </c>
      <c r="L141" s="234"/>
      <c r="M141" s="235" t="s">
        <v>1</v>
      </c>
      <c r="N141" s="236" t="s">
        <v>38</v>
      </c>
      <c r="O141" s="71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168</v>
      </c>
      <c r="AT141" s="197" t="s">
        <v>219</v>
      </c>
      <c r="AU141" s="197" t="s">
        <v>83</v>
      </c>
      <c r="AY141" s="17" t="s">
        <v>143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81</v>
      </c>
      <c r="BK141" s="198">
        <f t="shared" si="9"/>
        <v>0</v>
      </c>
      <c r="BL141" s="17" t="s">
        <v>150</v>
      </c>
      <c r="BM141" s="197" t="s">
        <v>1414</v>
      </c>
    </row>
    <row r="142" spans="1:65" s="2" customFormat="1" ht="16.5" customHeight="1">
      <c r="A142" s="34"/>
      <c r="B142" s="35"/>
      <c r="C142" s="227" t="s">
        <v>168</v>
      </c>
      <c r="D142" s="227" t="s">
        <v>219</v>
      </c>
      <c r="E142" s="228" t="s">
        <v>1415</v>
      </c>
      <c r="F142" s="229" t="s">
        <v>1416</v>
      </c>
      <c r="G142" s="230" t="s">
        <v>215</v>
      </c>
      <c r="H142" s="231">
        <v>5</v>
      </c>
      <c r="I142" s="232"/>
      <c r="J142" s="233">
        <f t="shared" si="0"/>
        <v>0</v>
      </c>
      <c r="K142" s="229" t="s">
        <v>1</v>
      </c>
      <c r="L142" s="234"/>
      <c r="M142" s="235" t="s">
        <v>1</v>
      </c>
      <c r="N142" s="236" t="s">
        <v>38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168</v>
      </c>
      <c r="AT142" s="197" t="s">
        <v>219</v>
      </c>
      <c r="AU142" s="197" t="s">
        <v>83</v>
      </c>
      <c r="AY142" s="17" t="s">
        <v>143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81</v>
      </c>
      <c r="BK142" s="198">
        <f t="shared" si="9"/>
        <v>0</v>
      </c>
      <c r="BL142" s="17" t="s">
        <v>150</v>
      </c>
      <c r="BM142" s="197" t="s">
        <v>1417</v>
      </c>
    </row>
    <row r="143" spans="1:65" s="2" customFormat="1" ht="16.5" customHeight="1">
      <c r="A143" s="34"/>
      <c r="B143" s="35"/>
      <c r="C143" s="227" t="s">
        <v>206</v>
      </c>
      <c r="D143" s="227" t="s">
        <v>219</v>
      </c>
      <c r="E143" s="228" t="s">
        <v>1418</v>
      </c>
      <c r="F143" s="229" t="s">
        <v>1419</v>
      </c>
      <c r="G143" s="230" t="s">
        <v>215</v>
      </c>
      <c r="H143" s="231">
        <v>20</v>
      </c>
      <c r="I143" s="232"/>
      <c r="J143" s="233">
        <f t="shared" si="0"/>
        <v>0</v>
      </c>
      <c r="K143" s="229" t="s">
        <v>1</v>
      </c>
      <c r="L143" s="234"/>
      <c r="M143" s="235" t="s">
        <v>1</v>
      </c>
      <c r="N143" s="236" t="s">
        <v>38</v>
      </c>
      <c r="O143" s="71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168</v>
      </c>
      <c r="AT143" s="197" t="s">
        <v>219</v>
      </c>
      <c r="AU143" s="197" t="s">
        <v>83</v>
      </c>
      <c r="AY143" s="17" t="s">
        <v>143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81</v>
      </c>
      <c r="BK143" s="198">
        <f t="shared" si="9"/>
        <v>0</v>
      </c>
      <c r="BL143" s="17" t="s">
        <v>150</v>
      </c>
      <c r="BM143" s="197" t="s">
        <v>1420</v>
      </c>
    </row>
    <row r="144" spans="1:65" s="2" customFormat="1" ht="16.5" customHeight="1">
      <c r="A144" s="34"/>
      <c r="B144" s="35"/>
      <c r="C144" s="227" t="s">
        <v>175</v>
      </c>
      <c r="D144" s="227" t="s">
        <v>219</v>
      </c>
      <c r="E144" s="228" t="s">
        <v>1421</v>
      </c>
      <c r="F144" s="229" t="s">
        <v>1422</v>
      </c>
      <c r="G144" s="230" t="s">
        <v>215</v>
      </c>
      <c r="H144" s="231">
        <v>30</v>
      </c>
      <c r="I144" s="232"/>
      <c r="J144" s="233">
        <f t="shared" si="0"/>
        <v>0</v>
      </c>
      <c r="K144" s="229" t="s">
        <v>1</v>
      </c>
      <c r="L144" s="234"/>
      <c r="M144" s="235" t="s">
        <v>1</v>
      </c>
      <c r="N144" s="236" t="s">
        <v>38</v>
      </c>
      <c r="O144" s="71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168</v>
      </c>
      <c r="AT144" s="197" t="s">
        <v>219</v>
      </c>
      <c r="AU144" s="197" t="s">
        <v>83</v>
      </c>
      <c r="AY144" s="17" t="s">
        <v>143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7" t="s">
        <v>81</v>
      </c>
      <c r="BK144" s="198">
        <f t="shared" si="9"/>
        <v>0</v>
      </c>
      <c r="BL144" s="17" t="s">
        <v>150</v>
      </c>
      <c r="BM144" s="197" t="s">
        <v>1423</v>
      </c>
    </row>
    <row r="145" spans="1:65" s="12" customFormat="1" ht="22.9" customHeight="1">
      <c r="B145" s="170"/>
      <c r="C145" s="171"/>
      <c r="D145" s="172" t="s">
        <v>72</v>
      </c>
      <c r="E145" s="184" t="s">
        <v>1424</v>
      </c>
      <c r="F145" s="184" t="s">
        <v>1425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P146</f>
        <v>0</v>
      </c>
      <c r="Q145" s="178"/>
      <c r="R145" s="179">
        <f>R146</f>
        <v>0</v>
      </c>
      <c r="S145" s="178"/>
      <c r="T145" s="180">
        <f>T146</f>
        <v>0</v>
      </c>
      <c r="AR145" s="181" t="s">
        <v>81</v>
      </c>
      <c r="AT145" s="182" t="s">
        <v>72</v>
      </c>
      <c r="AU145" s="182" t="s">
        <v>81</v>
      </c>
      <c r="AY145" s="181" t="s">
        <v>143</v>
      </c>
      <c r="BK145" s="183">
        <f>BK146</f>
        <v>0</v>
      </c>
    </row>
    <row r="146" spans="1:65" s="2" customFormat="1" ht="16.5" customHeight="1">
      <c r="A146" s="34"/>
      <c r="B146" s="35"/>
      <c r="C146" s="227" t="s">
        <v>218</v>
      </c>
      <c r="D146" s="227" t="s">
        <v>219</v>
      </c>
      <c r="E146" s="228" t="s">
        <v>1426</v>
      </c>
      <c r="F146" s="229" t="s">
        <v>1427</v>
      </c>
      <c r="G146" s="230" t="s">
        <v>215</v>
      </c>
      <c r="H146" s="231">
        <v>2</v>
      </c>
      <c r="I146" s="232"/>
      <c r="J146" s="233">
        <f>ROUND(I146*H146,2)</f>
        <v>0</v>
      </c>
      <c r="K146" s="229" t="s">
        <v>1</v>
      </c>
      <c r="L146" s="234"/>
      <c r="M146" s="235" t="s">
        <v>1</v>
      </c>
      <c r="N146" s="236" t="s">
        <v>38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168</v>
      </c>
      <c r="AT146" s="197" t="s">
        <v>219</v>
      </c>
      <c r="AU146" s="197" t="s">
        <v>83</v>
      </c>
      <c r="AY146" s="17" t="s">
        <v>143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81</v>
      </c>
      <c r="BK146" s="198">
        <f>ROUND(I146*H146,2)</f>
        <v>0</v>
      </c>
      <c r="BL146" s="17" t="s">
        <v>150</v>
      </c>
      <c r="BM146" s="197" t="s">
        <v>1428</v>
      </c>
    </row>
    <row r="147" spans="1:65" s="12" customFormat="1" ht="22.9" customHeight="1">
      <c r="B147" s="170"/>
      <c r="C147" s="171"/>
      <c r="D147" s="172" t="s">
        <v>72</v>
      </c>
      <c r="E147" s="184" t="s">
        <v>1429</v>
      </c>
      <c r="F147" s="184" t="s">
        <v>1430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SUM(P148:P221)</f>
        <v>0</v>
      </c>
      <c r="Q147" s="178"/>
      <c r="R147" s="179">
        <f>SUM(R148:R221)</f>
        <v>0</v>
      </c>
      <c r="S147" s="178"/>
      <c r="T147" s="180">
        <f>SUM(T148:T221)</f>
        <v>0</v>
      </c>
      <c r="AR147" s="181" t="s">
        <v>81</v>
      </c>
      <c r="AT147" s="182" t="s">
        <v>72</v>
      </c>
      <c r="AU147" s="182" t="s">
        <v>81</v>
      </c>
      <c r="AY147" s="181" t="s">
        <v>143</v>
      </c>
      <c r="BK147" s="183">
        <f>SUM(BK148:BK221)</f>
        <v>0</v>
      </c>
    </row>
    <row r="148" spans="1:65" s="2" customFormat="1" ht="16.5" customHeight="1">
      <c r="A148" s="34"/>
      <c r="B148" s="35"/>
      <c r="C148" s="186" t="s">
        <v>181</v>
      </c>
      <c r="D148" s="186" t="s">
        <v>145</v>
      </c>
      <c r="E148" s="187" t="s">
        <v>1431</v>
      </c>
      <c r="F148" s="188" t="s">
        <v>1432</v>
      </c>
      <c r="G148" s="189" t="s">
        <v>215</v>
      </c>
      <c r="H148" s="190">
        <v>20</v>
      </c>
      <c r="I148" s="191"/>
      <c r="J148" s="192">
        <f t="shared" ref="J148:J179" si="10">ROUND(I148*H148,2)</f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 t="shared" ref="P148:P179" si="11">O148*H148</f>
        <v>0</v>
      </c>
      <c r="Q148" s="195">
        <v>0</v>
      </c>
      <c r="R148" s="195">
        <f t="shared" ref="R148:R179" si="12">Q148*H148</f>
        <v>0</v>
      </c>
      <c r="S148" s="195">
        <v>0</v>
      </c>
      <c r="T148" s="196">
        <f t="shared" ref="T148:T179" si="13"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150</v>
      </c>
      <c r="AT148" s="197" t="s">
        <v>145</v>
      </c>
      <c r="AU148" s="197" t="s">
        <v>83</v>
      </c>
      <c r="AY148" s="17" t="s">
        <v>143</v>
      </c>
      <c r="BE148" s="198">
        <f t="shared" ref="BE148:BE179" si="14">IF(N148="základní",J148,0)</f>
        <v>0</v>
      </c>
      <c r="BF148" s="198">
        <f t="shared" ref="BF148:BF179" si="15">IF(N148="snížená",J148,0)</f>
        <v>0</v>
      </c>
      <c r="BG148" s="198">
        <f t="shared" ref="BG148:BG179" si="16">IF(N148="zákl. přenesená",J148,0)</f>
        <v>0</v>
      </c>
      <c r="BH148" s="198">
        <f t="shared" ref="BH148:BH179" si="17">IF(N148="sníž. přenesená",J148,0)</f>
        <v>0</v>
      </c>
      <c r="BI148" s="198">
        <f t="shared" ref="BI148:BI179" si="18">IF(N148="nulová",J148,0)</f>
        <v>0</v>
      </c>
      <c r="BJ148" s="17" t="s">
        <v>81</v>
      </c>
      <c r="BK148" s="198">
        <f t="shared" ref="BK148:BK179" si="19">ROUND(I148*H148,2)</f>
        <v>0</v>
      </c>
      <c r="BL148" s="17" t="s">
        <v>150</v>
      </c>
      <c r="BM148" s="197" t="s">
        <v>1433</v>
      </c>
    </row>
    <row r="149" spans="1:65" s="2" customFormat="1" ht="16.5" customHeight="1">
      <c r="A149" s="34"/>
      <c r="B149" s="35"/>
      <c r="C149" s="186" t="s">
        <v>226</v>
      </c>
      <c r="D149" s="186" t="s">
        <v>145</v>
      </c>
      <c r="E149" s="187" t="s">
        <v>1434</v>
      </c>
      <c r="F149" s="188" t="s">
        <v>1435</v>
      </c>
      <c r="G149" s="189" t="s">
        <v>215</v>
      </c>
      <c r="H149" s="190">
        <v>1</v>
      </c>
      <c r="I149" s="191"/>
      <c r="J149" s="192">
        <f t="shared" si="10"/>
        <v>0</v>
      </c>
      <c r="K149" s="188" t="s">
        <v>1</v>
      </c>
      <c r="L149" s="39"/>
      <c r="M149" s="193" t="s">
        <v>1</v>
      </c>
      <c r="N149" s="194" t="s">
        <v>38</v>
      </c>
      <c r="O149" s="71"/>
      <c r="P149" s="195">
        <f t="shared" si="11"/>
        <v>0</v>
      </c>
      <c r="Q149" s="195">
        <v>0</v>
      </c>
      <c r="R149" s="195">
        <f t="shared" si="12"/>
        <v>0</v>
      </c>
      <c r="S149" s="195">
        <v>0</v>
      </c>
      <c r="T149" s="196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150</v>
      </c>
      <c r="AT149" s="197" t="s">
        <v>145</v>
      </c>
      <c r="AU149" s="197" t="s">
        <v>83</v>
      </c>
      <c r="AY149" s="17" t="s">
        <v>143</v>
      </c>
      <c r="BE149" s="198">
        <f t="shared" si="14"/>
        <v>0</v>
      </c>
      <c r="BF149" s="198">
        <f t="shared" si="15"/>
        <v>0</v>
      </c>
      <c r="BG149" s="198">
        <f t="shared" si="16"/>
        <v>0</v>
      </c>
      <c r="BH149" s="198">
        <f t="shared" si="17"/>
        <v>0</v>
      </c>
      <c r="BI149" s="198">
        <f t="shared" si="18"/>
        <v>0</v>
      </c>
      <c r="BJ149" s="17" t="s">
        <v>81</v>
      </c>
      <c r="BK149" s="198">
        <f t="shared" si="19"/>
        <v>0</v>
      </c>
      <c r="BL149" s="17" t="s">
        <v>150</v>
      </c>
      <c r="BM149" s="197" t="s">
        <v>1436</v>
      </c>
    </row>
    <row r="150" spans="1:65" s="2" customFormat="1" ht="16.5" customHeight="1">
      <c r="A150" s="34"/>
      <c r="B150" s="35"/>
      <c r="C150" s="186" t="s">
        <v>188</v>
      </c>
      <c r="D150" s="186" t="s">
        <v>145</v>
      </c>
      <c r="E150" s="187" t="s">
        <v>1437</v>
      </c>
      <c r="F150" s="188" t="s">
        <v>1438</v>
      </c>
      <c r="G150" s="189" t="s">
        <v>726</v>
      </c>
      <c r="H150" s="190">
        <v>1</v>
      </c>
      <c r="I150" s="191"/>
      <c r="J150" s="192">
        <f t="shared" si="10"/>
        <v>0</v>
      </c>
      <c r="K150" s="188" t="s">
        <v>1</v>
      </c>
      <c r="L150" s="39"/>
      <c r="M150" s="193" t="s">
        <v>1</v>
      </c>
      <c r="N150" s="194" t="s">
        <v>38</v>
      </c>
      <c r="O150" s="71"/>
      <c r="P150" s="195">
        <f t="shared" si="11"/>
        <v>0</v>
      </c>
      <c r="Q150" s="195">
        <v>0</v>
      </c>
      <c r="R150" s="195">
        <f t="shared" si="12"/>
        <v>0</v>
      </c>
      <c r="S150" s="195">
        <v>0</v>
      </c>
      <c r="T150" s="196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150</v>
      </c>
      <c r="AT150" s="197" t="s">
        <v>145</v>
      </c>
      <c r="AU150" s="197" t="s">
        <v>83</v>
      </c>
      <c r="AY150" s="17" t="s">
        <v>143</v>
      </c>
      <c r="BE150" s="198">
        <f t="shared" si="14"/>
        <v>0</v>
      </c>
      <c r="BF150" s="198">
        <f t="shared" si="15"/>
        <v>0</v>
      </c>
      <c r="BG150" s="198">
        <f t="shared" si="16"/>
        <v>0</v>
      </c>
      <c r="BH150" s="198">
        <f t="shared" si="17"/>
        <v>0</v>
      </c>
      <c r="BI150" s="198">
        <f t="shared" si="18"/>
        <v>0</v>
      </c>
      <c r="BJ150" s="17" t="s">
        <v>81</v>
      </c>
      <c r="BK150" s="198">
        <f t="shared" si="19"/>
        <v>0</v>
      </c>
      <c r="BL150" s="17" t="s">
        <v>150</v>
      </c>
      <c r="BM150" s="197" t="s">
        <v>1439</v>
      </c>
    </row>
    <row r="151" spans="1:65" s="2" customFormat="1" ht="16.5" customHeight="1">
      <c r="A151" s="34"/>
      <c r="B151" s="35"/>
      <c r="C151" s="186" t="s">
        <v>8</v>
      </c>
      <c r="D151" s="186" t="s">
        <v>145</v>
      </c>
      <c r="E151" s="187" t="s">
        <v>1440</v>
      </c>
      <c r="F151" s="188" t="s">
        <v>1441</v>
      </c>
      <c r="G151" s="189" t="s">
        <v>726</v>
      </c>
      <c r="H151" s="190">
        <v>1</v>
      </c>
      <c r="I151" s="191"/>
      <c r="J151" s="192">
        <f t="shared" si="10"/>
        <v>0</v>
      </c>
      <c r="K151" s="188" t="s">
        <v>1</v>
      </c>
      <c r="L151" s="39"/>
      <c r="M151" s="193" t="s">
        <v>1</v>
      </c>
      <c r="N151" s="194" t="s">
        <v>38</v>
      </c>
      <c r="O151" s="71"/>
      <c r="P151" s="195">
        <f t="shared" si="11"/>
        <v>0</v>
      </c>
      <c r="Q151" s="195">
        <v>0</v>
      </c>
      <c r="R151" s="195">
        <f t="shared" si="12"/>
        <v>0</v>
      </c>
      <c r="S151" s="195">
        <v>0</v>
      </c>
      <c r="T151" s="196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150</v>
      </c>
      <c r="AT151" s="197" t="s">
        <v>145</v>
      </c>
      <c r="AU151" s="197" t="s">
        <v>83</v>
      </c>
      <c r="AY151" s="17" t="s">
        <v>143</v>
      </c>
      <c r="BE151" s="198">
        <f t="shared" si="14"/>
        <v>0</v>
      </c>
      <c r="BF151" s="198">
        <f t="shared" si="15"/>
        <v>0</v>
      </c>
      <c r="BG151" s="198">
        <f t="shared" si="16"/>
        <v>0</v>
      </c>
      <c r="BH151" s="198">
        <f t="shared" si="17"/>
        <v>0</v>
      </c>
      <c r="BI151" s="198">
        <f t="shared" si="18"/>
        <v>0</v>
      </c>
      <c r="BJ151" s="17" t="s">
        <v>81</v>
      </c>
      <c r="BK151" s="198">
        <f t="shared" si="19"/>
        <v>0</v>
      </c>
      <c r="BL151" s="17" t="s">
        <v>150</v>
      </c>
      <c r="BM151" s="197" t="s">
        <v>1442</v>
      </c>
    </row>
    <row r="152" spans="1:65" s="2" customFormat="1" ht="16.5" customHeight="1">
      <c r="A152" s="34"/>
      <c r="B152" s="35"/>
      <c r="C152" s="186" t="s">
        <v>195</v>
      </c>
      <c r="D152" s="186" t="s">
        <v>145</v>
      </c>
      <c r="E152" s="187" t="s">
        <v>1443</v>
      </c>
      <c r="F152" s="188" t="s">
        <v>1444</v>
      </c>
      <c r="G152" s="189" t="s">
        <v>726</v>
      </c>
      <c r="H152" s="190">
        <v>1</v>
      </c>
      <c r="I152" s="191"/>
      <c r="J152" s="192">
        <f t="shared" si="10"/>
        <v>0</v>
      </c>
      <c r="K152" s="188" t="s">
        <v>1</v>
      </c>
      <c r="L152" s="39"/>
      <c r="M152" s="193" t="s">
        <v>1</v>
      </c>
      <c r="N152" s="194" t="s">
        <v>38</v>
      </c>
      <c r="O152" s="71"/>
      <c r="P152" s="195">
        <f t="shared" si="11"/>
        <v>0</v>
      </c>
      <c r="Q152" s="195">
        <v>0</v>
      </c>
      <c r="R152" s="195">
        <f t="shared" si="12"/>
        <v>0</v>
      </c>
      <c r="S152" s="195">
        <v>0</v>
      </c>
      <c r="T152" s="196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150</v>
      </c>
      <c r="AT152" s="197" t="s">
        <v>145</v>
      </c>
      <c r="AU152" s="197" t="s">
        <v>83</v>
      </c>
      <c r="AY152" s="17" t="s">
        <v>143</v>
      </c>
      <c r="BE152" s="198">
        <f t="shared" si="14"/>
        <v>0</v>
      </c>
      <c r="BF152" s="198">
        <f t="shared" si="15"/>
        <v>0</v>
      </c>
      <c r="BG152" s="198">
        <f t="shared" si="16"/>
        <v>0</v>
      </c>
      <c r="BH152" s="198">
        <f t="shared" si="17"/>
        <v>0</v>
      </c>
      <c r="BI152" s="198">
        <f t="shared" si="18"/>
        <v>0</v>
      </c>
      <c r="BJ152" s="17" t="s">
        <v>81</v>
      </c>
      <c r="BK152" s="198">
        <f t="shared" si="19"/>
        <v>0</v>
      </c>
      <c r="BL152" s="17" t="s">
        <v>150</v>
      </c>
      <c r="BM152" s="197" t="s">
        <v>1445</v>
      </c>
    </row>
    <row r="153" spans="1:65" s="2" customFormat="1" ht="16.5" customHeight="1">
      <c r="A153" s="34"/>
      <c r="B153" s="35"/>
      <c r="C153" s="186" t="s">
        <v>241</v>
      </c>
      <c r="D153" s="186" t="s">
        <v>145</v>
      </c>
      <c r="E153" s="187" t="s">
        <v>1446</v>
      </c>
      <c r="F153" s="188" t="s">
        <v>1447</v>
      </c>
      <c r="G153" s="189" t="s">
        <v>726</v>
      </c>
      <c r="H153" s="190">
        <v>1</v>
      </c>
      <c r="I153" s="191"/>
      <c r="J153" s="192">
        <f t="shared" si="10"/>
        <v>0</v>
      </c>
      <c r="K153" s="188" t="s">
        <v>1</v>
      </c>
      <c r="L153" s="39"/>
      <c r="M153" s="193" t="s">
        <v>1</v>
      </c>
      <c r="N153" s="194" t="s">
        <v>38</v>
      </c>
      <c r="O153" s="71"/>
      <c r="P153" s="195">
        <f t="shared" si="11"/>
        <v>0</v>
      </c>
      <c r="Q153" s="195">
        <v>0</v>
      </c>
      <c r="R153" s="195">
        <f t="shared" si="12"/>
        <v>0</v>
      </c>
      <c r="S153" s="195">
        <v>0</v>
      </c>
      <c r="T153" s="196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150</v>
      </c>
      <c r="AT153" s="197" t="s">
        <v>145</v>
      </c>
      <c r="AU153" s="197" t="s">
        <v>83</v>
      </c>
      <c r="AY153" s="17" t="s">
        <v>143</v>
      </c>
      <c r="BE153" s="198">
        <f t="shared" si="14"/>
        <v>0</v>
      </c>
      <c r="BF153" s="198">
        <f t="shared" si="15"/>
        <v>0</v>
      </c>
      <c r="BG153" s="198">
        <f t="shared" si="16"/>
        <v>0</v>
      </c>
      <c r="BH153" s="198">
        <f t="shared" si="17"/>
        <v>0</v>
      </c>
      <c r="BI153" s="198">
        <f t="shared" si="18"/>
        <v>0</v>
      </c>
      <c r="BJ153" s="17" t="s">
        <v>81</v>
      </c>
      <c r="BK153" s="198">
        <f t="shared" si="19"/>
        <v>0</v>
      </c>
      <c r="BL153" s="17" t="s">
        <v>150</v>
      </c>
      <c r="BM153" s="197" t="s">
        <v>1448</v>
      </c>
    </row>
    <row r="154" spans="1:65" s="2" customFormat="1" ht="16.5" customHeight="1">
      <c r="A154" s="34"/>
      <c r="B154" s="35"/>
      <c r="C154" s="186" t="s">
        <v>209</v>
      </c>
      <c r="D154" s="186" t="s">
        <v>145</v>
      </c>
      <c r="E154" s="187" t="s">
        <v>1449</v>
      </c>
      <c r="F154" s="188" t="s">
        <v>1450</v>
      </c>
      <c r="G154" s="189" t="s">
        <v>726</v>
      </c>
      <c r="H154" s="190">
        <v>1</v>
      </c>
      <c r="I154" s="191"/>
      <c r="J154" s="192">
        <f t="shared" si="10"/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 t="shared" si="11"/>
        <v>0</v>
      </c>
      <c r="Q154" s="195">
        <v>0</v>
      </c>
      <c r="R154" s="195">
        <f t="shared" si="12"/>
        <v>0</v>
      </c>
      <c r="S154" s="195">
        <v>0</v>
      </c>
      <c r="T154" s="196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150</v>
      </c>
      <c r="AT154" s="197" t="s">
        <v>145</v>
      </c>
      <c r="AU154" s="197" t="s">
        <v>83</v>
      </c>
      <c r="AY154" s="17" t="s">
        <v>143</v>
      </c>
      <c r="BE154" s="198">
        <f t="shared" si="14"/>
        <v>0</v>
      </c>
      <c r="BF154" s="198">
        <f t="shared" si="15"/>
        <v>0</v>
      </c>
      <c r="BG154" s="198">
        <f t="shared" si="16"/>
        <v>0</v>
      </c>
      <c r="BH154" s="198">
        <f t="shared" si="17"/>
        <v>0</v>
      </c>
      <c r="BI154" s="198">
        <f t="shared" si="18"/>
        <v>0</v>
      </c>
      <c r="BJ154" s="17" t="s">
        <v>81</v>
      </c>
      <c r="BK154" s="198">
        <f t="shared" si="19"/>
        <v>0</v>
      </c>
      <c r="BL154" s="17" t="s">
        <v>150</v>
      </c>
      <c r="BM154" s="197" t="s">
        <v>1451</v>
      </c>
    </row>
    <row r="155" spans="1:65" s="2" customFormat="1" ht="24.2" customHeight="1">
      <c r="A155" s="34"/>
      <c r="B155" s="35"/>
      <c r="C155" s="186" t="s">
        <v>254</v>
      </c>
      <c r="D155" s="186" t="s">
        <v>145</v>
      </c>
      <c r="E155" s="187" t="s">
        <v>1452</v>
      </c>
      <c r="F155" s="188" t="s">
        <v>1453</v>
      </c>
      <c r="G155" s="189" t="s">
        <v>726</v>
      </c>
      <c r="H155" s="190">
        <v>1</v>
      </c>
      <c r="I155" s="191"/>
      <c r="J155" s="192">
        <f t="shared" si="10"/>
        <v>0</v>
      </c>
      <c r="K155" s="188" t="s">
        <v>1</v>
      </c>
      <c r="L155" s="39"/>
      <c r="M155" s="193" t="s">
        <v>1</v>
      </c>
      <c r="N155" s="194" t="s">
        <v>38</v>
      </c>
      <c r="O155" s="71"/>
      <c r="P155" s="195">
        <f t="shared" si="11"/>
        <v>0</v>
      </c>
      <c r="Q155" s="195">
        <v>0</v>
      </c>
      <c r="R155" s="195">
        <f t="shared" si="12"/>
        <v>0</v>
      </c>
      <c r="S155" s="195">
        <v>0</v>
      </c>
      <c r="T155" s="196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150</v>
      </c>
      <c r="AT155" s="197" t="s">
        <v>145</v>
      </c>
      <c r="AU155" s="197" t="s">
        <v>83</v>
      </c>
      <c r="AY155" s="17" t="s">
        <v>143</v>
      </c>
      <c r="BE155" s="198">
        <f t="shared" si="14"/>
        <v>0</v>
      </c>
      <c r="BF155" s="198">
        <f t="shared" si="15"/>
        <v>0</v>
      </c>
      <c r="BG155" s="198">
        <f t="shared" si="16"/>
        <v>0</v>
      </c>
      <c r="BH155" s="198">
        <f t="shared" si="17"/>
        <v>0</v>
      </c>
      <c r="BI155" s="198">
        <f t="shared" si="18"/>
        <v>0</v>
      </c>
      <c r="BJ155" s="17" t="s">
        <v>81</v>
      </c>
      <c r="BK155" s="198">
        <f t="shared" si="19"/>
        <v>0</v>
      </c>
      <c r="BL155" s="17" t="s">
        <v>150</v>
      </c>
      <c r="BM155" s="197" t="s">
        <v>1454</v>
      </c>
    </row>
    <row r="156" spans="1:65" s="2" customFormat="1" ht="16.5" customHeight="1">
      <c r="A156" s="34"/>
      <c r="B156" s="35"/>
      <c r="C156" s="186" t="s">
        <v>216</v>
      </c>
      <c r="D156" s="186" t="s">
        <v>145</v>
      </c>
      <c r="E156" s="187" t="s">
        <v>1455</v>
      </c>
      <c r="F156" s="188" t="s">
        <v>1456</v>
      </c>
      <c r="G156" s="189" t="s">
        <v>726</v>
      </c>
      <c r="H156" s="190">
        <v>1</v>
      </c>
      <c r="I156" s="191"/>
      <c r="J156" s="192">
        <f t="shared" si="10"/>
        <v>0</v>
      </c>
      <c r="K156" s="188" t="s">
        <v>1</v>
      </c>
      <c r="L156" s="39"/>
      <c r="M156" s="193" t="s">
        <v>1</v>
      </c>
      <c r="N156" s="194" t="s">
        <v>38</v>
      </c>
      <c r="O156" s="71"/>
      <c r="P156" s="195">
        <f t="shared" si="11"/>
        <v>0</v>
      </c>
      <c r="Q156" s="195">
        <v>0</v>
      </c>
      <c r="R156" s="195">
        <f t="shared" si="12"/>
        <v>0</v>
      </c>
      <c r="S156" s="195">
        <v>0</v>
      </c>
      <c r="T156" s="196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150</v>
      </c>
      <c r="AT156" s="197" t="s">
        <v>145</v>
      </c>
      <c r="AU156" s="197" t="s">
        <v>83</v>
      </c>
      <c r="AY156" s="17" t="s">
        <v>143</v>
      </c>
      <c r="BE156" s="198">
        <f t="shared" si="14"/>
        <v>0</v>
      </c>
      <c r="BF156" s="198">
        <f t="shared" si="15"/>
        <v>0</v>
      </c>
      <c r="BG156" s="198">
        <f t="shared" si="16"/>
        <v>0</v>
      </c>
      <c r="BH156" s="198">
        <f t="shared" si="17"/>
        <v>0</v>
      </c>
      <c r="BI156" s="198">
        <f t="shared" si="18"/>
        <v>0</v>
      </c>
      <c r="BJ156" s="17" t="s">
        <v>81</v>
      </c>
      <c r="BK156" s="198">
        <f t="shared" si="19"/>
        <v>0</v>
      </c>
      <c r="BL156" s="17" t="s">
        <v>150</v>
      </c>
      <c r="BM156" s="197" t="s">
        <v>1457</v>
      </c>
    </row>
    <row r="157" spans="1:65" s="2" customFormat="1" ht="16.5" customHeight="1">
      <c r="A157" s="34"/>
      <c r="B157" s="35"/>
      <c r="C157" s="186" t="s">
        <v>7</v>
      </c>
      <c r="D157" s="186" t="s">
        <v>145</v>
      </c>
      <c r="E157" s="187" t="s">
        <v>1458</v>
      </c>
      <c r="F157" s="188" t="s">
        <v>1459</v>
      </c>
      <c r="G157" s="189" t="s">
        <v>726</v>
      </c>
      <c r="H157" s="190">
        <v>1</v>
      </c>
      <c r="I157" s="191"/>
      <c r="J157" s="192">
        <f t="shared" si="10"/>
        <v>0</v>
      </c>
      <c r="K157" s="188" t="s">
        <v>1</v>
      </c>
      <c r="L157" s="39"/>
      <c r="M157" s="193" t="s">
        <v>1</v>
      </c>
      <c r="N157" s="194" t="s">
        <v>38</v>
      </c>
      <c r="O157" s="71"/>
      <c r="P157" s="195">
        <f t="shared" si="11"/>
        <v>0</v>
      </c>
      <c r="Q157" s="195">
        <v>0</v>
      </c>
      <c r="R157" s="195">
        <f t="shared" si="12"/>
        <v>0</v>
      </c>
      <c r="S157" s="195">
        <v>0</v>
      </c>
      <c r="T157" s="196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150</v>
      </c>
      <c r="AT157" s="197" t="s">
        <v>145</v>
      </c>
      <c r="AU157" s="197" t="s">
        <v>83</v>
      </c>
      <c r="AY157" s="17" t="s">
        <v>143</v>
      </c>
      <c r="BE157" s="198">
        <f t="shared" si="14"/>
        <v>0</v>
      </c>
      <c r="BF157" s="198">
        <f t="shared" si="15"/>
        <v>0</v>
      </c>
      <c r="BG157" s="198">
        <f t="shared" si="16"/>
        <v>0</v>
      </c>
      <c r="BH157" s="198">
        <f t="shared" si="17"/>
        <v>0</v>
      </c>
      <c r="BI157" s="198">
        <f t="shared" si="18"/>
        <v>0</v>
      </c>
      <c r="BJ157" s="17" t="s">
        <v>81</v>
      </c>
      <c r="BK157" s="198">
        <f t="shared" si="19"/>
        <v>0</v>
      </c>
      <c r="BL157" s="17" t="s">
        <v>150</v>
      </c>
      <c r="BM157" s="197" t="s">
        <v>1460</v>
      </c>
    </row>
    <row r="158" spans="1:65" s="2" customFormat="1" ht="37.9" customHeight="1">
      <c r="A158" s="34"/>
      <c r="B158" s="35"/>
      <c r="C158" s="186" t="s">
        <v>222</v>
      </c>
      <c r="D158" s="186" t="s">
        <v>145</v>
      </c>
      <c r="E158" s="187" t="s">
        <v>1461</v>
      </c>
      <c r="F158" s="188" t="s">
        <v>1462</v>
      </c>
      <c r="G158" s="189" t="s">
        <v>726</v>
      </c>
      <c r="H158" s="190">
        <v>1</v>
      </c>
      <c r="I158" s="191"/>
      <c r="J158" s="192">
        <f t="shared" si="10"/>
        <v>0</v>
      </c>
      <c r="K158" s="188" t="s">
        <v>1</v>
      </c>
      <c r="L158" s="39"/>
      <c r="M158" s="193" t="s">
        <v>1</v>
      </c>
      <c r="N158" s="194" t="s">
        <v>38</v>
      </c>
      <c r="O158" s="71"/>
      <c r="P158" s="195">
        <f t="shared" si="11"/>
        <v>0</v>
      </c>
      <c r="Q158" s="195">
        <v>0</v>
      </c>
      <c r="R158" s="195">
        <f t="shared" si="12"/>
        <v>0</v>
      </c>
      <c r="S158" s="195">
        <v>0</v>
      </c>
      <c r="T158" s="196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150</v>
      </c>
      <c r="AT158" s="197" t="s">
        <v>145</v>
      </c>
      <c r="AU158" s="197" t="s">
        <v>83</v>
      </c>
      <c r="AY158" s="17" t="s">
        <v>143</v>
      </c>
      <c r="BE158" s="198">
        <f t="shared" si="14"/>
        <v>0</v>
      </c>
      <c r="BF158" s="198">
        <f t="shared" si="15"/>
        <v>0</v>
      </c>
      <c r="BG158" s="198">
        <f t="shared" si="16"/>
        <v>0</v>
      </c>
      <c r="BH158" s="198">
        <f t="shared" si="17"/>
        <v>0</v>
      </c>
      <c r="BI158" s="198">
        <f t="shared" si="18"/>
        <v>0</v>
      </c>
      <c r="BJ158" s="17" t="s">
        <v>81</v>
      </c>
      <c r="BK158" s="198">
        <f t="shared" si="19"/>
        <v>0</v>
      </c>
      <c r="BL158" s="17" t="s">
        <v>150</v>
      </c>
      <c r="BM158" s="197" t="s">
        <v>1463</v>
      </c>
    </row>
    <row r="159" spans="1:65" s="2" customFormat="1" ht="66.75" customHeight="1">
      <c r="A159" s="34"/>
      <c r="B159" s="35"/>
      <c r="C159" s="186" t="s">
        <v>282</v>
      </c>
      <c r="D159" s="186" t="s">
        <v>145</v>
      </c>
      <c r="E159" s="187" t="s">
        <v>1464</v>
      </c>
      <c r="F159" s="188" t="s">
        <v>1465</v>
      </c>
      <c r="G159" s="189" t="s">
        <v>726</v>
      </c>
      <c r="H159" s="190">
        <v>1</v>
      </c>
      <c r="I159" s="191"/>
      <c r="J159" s="192">
        <f t="shared" si="10"/>
        <v>0</v>
      </c>
      <c r="K159" s="188" t="s">
        <v>1</v>
      </c>
      <c r="L159" s="39"/>
      <c r="M159" s="193" t="s">
        <v>1</v>
      </c>
      <c r="N159" s="194" t="s">
        <v>38</v>
      </c>
      <c r="O159" s="71"/>
      <c r="P159" s="195">
        <f t="shared" si="11"/>
        <v>0</v>
      </c>
      <c r="Q159" s="195">
        <v>0</v>
      </c>
      <c r="R159" s="195">
        <f t="shared" si="12"/>
        <v>0</v>
      </c>
      <c r="S159" s="195">
        <v>0</v>
      </c>
      <c r="T159" s="196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150</v>
      </c>
      <c r="AT159" s="197" t="s">
        <v>145</v>
      </c>
      <c r="AU159" s="197" t="s">
        <v>83</v>
      </c>
      <c r="AY159" s="17" t="s">
        <v>143</v>
      </c>
      <c r="BE159" s="198">
        <f t="shared" si="14"/>
        <v>0</v>
      </c>
      <c r="BF159" s="198">
        <f t="shared" si="15"/>
        <v>0</v>
      </c>
      <c r="BG159" s="198">
        <f t="shared" si="16"/>
        <v>0</v>
      </c>
      <c r="BH159" s="198">
        <f t="shared" si="17"/>
        <v>0</v>
      </c>
      <c r="BI159" s="198">
        <f t="shared" si="18"/>
        <v>0</v>
      </c>
      <c r="BJ159" s="17" t="s">
        <v>81</v>
      </c>
      <c r="BK159" s="198">
        <f t="shared" si="19"/>
        <v>0</v>
      </c>
      <c r="BL159" s="17" t="s">
        <v>150</v>
      </c>
      <c r="BM159" s="197" t="s">
        <v>1466</v>
      </c>
    </row>
    <row r="160" spans="1:65" s="2" customFormat="1" ht="49.15" customHeight="1">
      <c r="A160" s="34"/>
      <c r="B160" s="35"/>
      <c r="C160" s="186" t="s">
        <v>225</v>
      </c>
      <c r="D160" s="186" t="s">
        <v>145</v>
      </c>
      <c r="E160" s="187" t="s">
        <v>1467</v>
      </c>
      <c r="F160" s="188" t="s">
        <v>1468</v>
      </c>
      <c r="G160" s="189" t="s">
        <v>726</v>
      </c>
      <c r="H160" s="190">
        <v>1</v>
      </c>
      <c r="I160" s="191"/>
      <c r="J160" s="192">
        <f t="shared" si="10"/>
        <v>0</v>
      </c>
      <c r="K160" s="188" t="s">
        <v>1</v>
      </c>
      <c r="L160" s="39"/>
      <c r="M160" s="193" t="s">
        <v>1</v>
      </c>
      <c r="N160" s="194" t="s">
        <v>38</v>
      </c>
      <c r="O160" s="71"/>
      <c r="P160" s="195">
        <f t="shared" si="11"/>
        <v>0</v>
      </c>
      <c r="Q160" s="195">
        <v>0</v>
      </c>
      <c r="R160" s="195">
        <f t="shared" si="12"/>
        <v>0</v>
      </c>
      <c r="S160" s="195">
        <v>0</v>
      </c>
      <c r="T160" s="196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150</v>
      </c>
      <c r="AT160" s="197" t="s">
        <v>145</v>
      </c>
      <c r="AU160" s="197" t="s">
        <v>83</v>
      </c>
      <c r="AY160" s="17" t="s">
        <v>143</v>
      </c>
      <c r="BE160" s="198">
        <f t="shared" si="14"/>
        <v>0</v>
      </c>
      <c r="BF160" s="198">
        <f t="shared" si="15"/>
        <v>0</v>
      </c>
      <c r="BG160" s="198">
        <f t="shared" si="16"/>
        <v>0</v>
      </c>
      <c r="BH160" s="198">
        <f t="shared" si="17"/>
        <v>0</v>
      </c>
      <c r="BI160" s="198">
        <f t="shared" si="18"/>
        <v>0</v>
      </c>
      <c r="BJ160" s="17" t="s">
        <v>81</v>
      </c>
      <c r="BK160" s="198">
        <f t="shared" si="19"/>
        <v>0</v>
      </c>
      <c r="BL160" s="17" t="s">
        <v>150</v>
      </c>
      <c r="BM160" s="197" t="s">
        <v>1469</v>
      </c>
    </row>
    <row r="161" spans="1:65" s="2" customFormat="1" ht="16.5" customHeight="1">
      <c r="A161" s="34"/>
      <c r="B161" s="35"/>
      <c r="C161" s="186" t="s">
        <v>292</v>
      </c>
      <c r="D161" s="186" t="s">
        <v>145</v>
      </c>
      <c r="E161" s="187" t="s">
        <v>1470</v>
      </c>
      <c r="F161" s="188" t="s">
        <v>1471</v>
      </c>
      <c r="G161" s="189" t="s">
        <v>215</v>
      </c>
      <c r="H161" s="190">
        <v>11</v>
      </c>
      <c r="I161" s="191"/>
      <c r="J161" s="192">
        <f t="shared" si="10"/>
        <v>0</v>
      </c>
      <c r="K161" s="188" t="s">
        <v>1</v>
      </c>
      <c r="L161" s="39"/>
      <c r="M161" s="193" t="s">
        <v>1</v>
      </c>
      <c r="N161" s="194" t="s">
        <v>38</v>
      </c>
      <c r="O161" s="71"/>
      <c r="P161" s="195">
        <f t="shared" si="11"/>
        <v>0</v>
      </c>
      <c r="Q161" s="195">
        <v>0</v>
      </c>
      <c r="R161" s="195">
        <f t="shared" si="12"/>
        <v>0</v>
      </c>
      <c r="S161" s="195">
        <v>0</v>
      </c>
      <c r="T161" s="196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150</v>
      </c>
      <c r="AT161" s="197" t="s">
        <v>145</v>
      </c>
      <c r="AU161" s="197" t="s">
        <v>83</v>
      </c>
      <c r="AY161" s="17" t="s">
        <v>143</v>
      </c>
      <c r="BE161" s="198">
        <f t="shared" si="14"/>
        <v>0</v>
      </c>
      <c r="BF161" s="198">
        <f t="shared" si="15"/>
        <v>0</v>
      </c>
      <c r="BG161" s="198">
        <f t="shared" si="16"/>
        <v>0</v>
      </c>
      <c r="BH161" s="198">
        <f t="shared" si="17"/>
        <v>0</v>
      </c>
      <c r="BI161" s="198">
        <f t="shared" si="18"/>
        <v>0</v>
      </c>
      <c r="BJ161" s="17" t="s">
        <v>81</v>
      </c>
      <c r="BK161" s="198">
        <f t="shared" si="19"/>
        <v>0</v>
      </c>
      <c r="BL161" s="17" t="s">
        <v>150</v>
      </c>
      <c r="BM161" s="197" t="s">
        <v>1472</v>
      </c>
    </row>
    <row r="162" spans="1:65" s="2" customFormat="1" ht="16.5" customHeight="1">
      <c r="A162" s="34"/>
      <c r="B162" s="35"/>
      <c r="C162" s="186" t="s">
        <v>229</v>
      </c>
      <c r="D162" s="186" t="s">
        <v>145</v>
      </c>
      <c r="E162" s="187" t="s">
        <v>1473</v>
      </c>
      <c r="F162" s="188" t="s">
        <v>1474</v>
      </c>
      <c r="G162" s="189" t="s">
        <v>215</v>
      </c>
      <c r="H162" s="190">
        <v>1</v>
      </c>
      <c r="I162" s="191"/>
      <c r="J162" s="192">
        <f t="shared" si="10"/>
        <v>0</v>
      </c>
      <c r="K162" s="188" t="s">
        <v>1</v>
      </c>
      <c r="L162" s="39"/>
      <c r="M162" s="193" t="s">
        <v>1</v>
      </c>
      <c r="N162" s="194" t="s">
        <v>38</v>
      </c>
      <c r="O162" s="71"/>
      <c r="P162" s="195">
        <f t="shared" si="11"/>
        <v>0</v>
      </c>
      <c r="Q162" s="195">
        <v>0</v>
      </c>
      <c r="R162" s="195">
        <f t="shared" si="12"/>
        <v>0</v>
      </c>
      <c r="S162" s="195">
        <v>0</v>
      </c>
      <c r="T162" s="196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150</v>
      </c>
      <c r="AT162" s="197" t="s">
        <v>145</v>
      </c>
      <c r="AU162" s="197" t="s">
        <v>83</v>
      </c>
      <c r="AY162" s="17" t="s">
        <v>143</v>
      </c>
      <c r="BE162" s="198">
        <f t="shared" si="14"/>
        <v>0</v>
      </c>
      <c r="BF162" s="198">
        <f t="shared" si="15"/>
        <v>0</v>
      </c>
      <c r="BG162" s="198">
        <f t="shared" si="16"/>
        <v>0</v>
      </c>
      <c r="BH162" s="198">
        <f t="shared" si="17"/>
        <v>0</v>
      </c>
      <c r="BI162" s="198">
        <f t="shared" si="18"/>
        <v>0</v>
      </c>
      <c r="BJ162" s="17" t="s">
        <v>81</v>
      </c>
      <c r="BK162" s="198">
        <f t="shared" si="19"/>
        <v>0</v>
      </c>
      <c r="BL162" s="17" t="s">
        <v>150</v>
      </c>
      <c r="BM162" s="197" t="s">
        <v>1475</v>
      </c>
    </row>
    <row r="163" spans="1:65" s="2" customFormat="1" ht="16.5" customHeight="1">
      <c r="A163" s="34"/>
      <c r="B163" s="35"/>
      <c r="C163" s="186" t="s">
        <v>301</v>
      </c>
      <c r="D163" s="186" t="s">
        <v>145</v>
      </c>
      <c r="E163" s="187" t="s">
        <v>1476</v>
      </c>
      <c r="F163" s="188" t="s">
        <v>1477</v>
      </c>
      <c r="G163" s="189" t="s">
        <v>215</v>
      </c>
      <c r="H163" s="190">
        <v>368</v>
      </c>
      <c r="I163" s="191"/>
      <c r="J163" s="192">
        <f t="shared" si="10"/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 t="shared" si="11"/>
        <v>0</v>
      </c>
      <c r="Q163" s="195">
        <v>0</v>
      </c>
      <c r="R163" s="195">
        <f t="shared" si="12"/>
        <v>0</v>
      </c>
      <c r="S163" s="195">
        <v>0</v>
      </c>
      <c r="T163" s="196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150</v>
      </c>
      <c r="AT163" s="197" t="s">
        <v>145</v>
      </c>
      <c r="AU163" s="197" t="s">
        <v>83</v>
      </c>
      <c r="AY163" s="17" t="s">
        <v>143</v>
      </c>
      <c r="BE163" s="198">
        <f t="shared" si="14"/>
        <v>0</v>
      </c>
      <c r="BF163" s="198">
        <f t="shared" si="15"/>
        <v>0</v>
      </c>
      <c r="BG163" s="198">
        <f t="shared" si="16"/>
        <v>0</v>
      </c>
      <c r="BH163" s="198">
        <f t="shared" si="17"/>
        <v>0</v>
      </c>
      <c r="BI163" s="198">
        <f t="shared" si="18"/>
        <v>0</v>
      </c>
      <c r="BJ163" s="17" t="s">
        <v>81</v>
      </c>
      <c r="BK163" s="198">
        <f t="shared" si="19"/>
        <v>0</v>
      </c>
      <c r="BL163" s="17" t="s">
        <v>150</v>
      </c>
      <c r="BM163" s="197" t="s">
        <v>1478</v>
      </c>
    </row>
    <row r="164" spans="1:65" s="2" customFormat="1" ht="16.5" customHeight="1">
      <c r="A164" s="34"/>
      <c r="B164" s="35"/>
      <c r="C164" s="186" t="s">
        <v>232</v>
      </c>
      <c r="D164" s="186" t="s">
        <v>145</v>
      </c>
      <c r="E164" s="187" t="s">
        <v>1479</v>
      </c>
      <c r="F164" s="188" t="s">
        <v>1480</v>
      </c>
      <c r="G164" s="189" t="s">
        <v>215</v>
      </c>
      <c r="H164" s="190">
        <v>5</v>
      </c>
      <c r="I164" s="191"/>
      <c r="J164" s="192">
        <f t="shared" si="10"/>
        <v>0</v>
      </c>
      <c r="K164" s="188" t="s">
        <v>1</v>
      </c>
      <c r="L164" s="39"/>
      <c r="M164" s="193" t="s">
        <v>1</v>
      </c>
      <c r="N164" s="194" t="s">
        <v>38</v>
      </c>
      <c r="O164" s="71"/>
      <c r="P164" s="195">
        <f t="shared" si="11"/>
        <v>0</v>
      </c>
      <c r="Q164" s="195">
        <v>0</v>
      </c>
      <c r="R164" s="195">
        <f t="shared" si="12"/>
        <v>0</v>
      </c>
      <c r="S164" s="195">
        <v>0</v>
      </c>
      <c r="T164" s="196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150</v>
      </c>
      <c r="AT164" s="197" t="s">
        <v>145</v>
      </c>
      <c r="AU164" s="197" t="s">
        <v>83</v>
      </c>
      <c r="AY164" s="17" t="s">
        <v>143</v>
      </c>
      <c r="BE164" s="198">
        <f t="shared" si="14"/>
        <v>0</v>
      </c>
      <c r="BF164" s="198">
        <f t="shared" si="15"/>
        <v>0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17" t="s">
        <v>81</v>
      </c>
      <c r="BK164" s="198">
        <f t="shared" si="19"/>
        <v>0</v>
      </c>
      <c r="BL164" s="17" t="s">
        <v>150</v>
      </c>
      <c r="BM164" s="197" t="s">
        <v>1481</v>
      </c>
    </row>
    <row r="165" spans="1:65" s="2" customFormat="1" ht="16.5" customHeight="1">
      <c r="A165" s="34"/>
      <c r="B165" s="35"/>
      <c r="C165" s="186" t="s">
        <v>310</v>
      </c>
      <c r="D165" s="186" t="s">
        <v>145</v>
      </c>
      <c r="E165" s="187" t="s">
        <v>1482</v>
      </c>
      <c r="F165" s="188" t="s">
        <v>1483</v>
      </c>
      <c r="G165" s="189" t="s">
        <v>323</v>
      </c>
      <c r="H165" s="190">
        <v>510</v>
      </c>
      <c r="I165" s="191"/>
      <c r="J165" s="192">
        <f t="shared" si="10"/>
        <v>0</v>
      </c>
      <c r="K165" s="188" t="s">
        <v>1</v>
      </c>
      <c r="L165" s="39"/>
      <c r="M165" s="193" t="s">
        <v>1</v>
      </c>
      <c r="N165" s="194" t="s">
        <v>38</v>
      </c>
      <c r="O165" s="71"/>
      <c r="P165" s="195">
        <f t="shared" si="11"/>
        <v>0</v>
      </c>
      <c r="Q165" s="195">
        <v>0</v>
      </c>
      <c r="R165" s="195">
        <f t="shared" si="12"/>
        <v>0</v>
      </c>
      <c r="S165" s="195">
        <v>0</v>
      </c>
      <c r="T165" s="196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150</v>
      </c>
      <c r="AT165" s="197" t="s">
        <v>145</v>
      </c>
      <c r="AU165" s="197" t="s">
        <v>83</v>
      </c>
      <c r="AY165" s="17" t="s">
        <v>143</v>
      </c>
      <c r="BE165" s="198">
        <f t="shared" si="14"/>
        <v>0</v>
      </c>
      <c r="BF165" s="198">
        <f t="shared" si="15"/>
        <v>0</v>
      </c>
      <c r="BG165" s="198">
        <f t="shared" si="16"/>
        <v>0</v>
      </c>
      <c r="BH165" s="198">
        <f t="shared" si="17"/>
        <v>0</v>
      </c>
      <c r="BI165" s="198">
        <f t="shared" si="18"/>
        <v>0</v>
      </c>
      <c r="BJ165" s="17" t="s">
        <v>81</v>
      </c>
      <c r="BK165" s="198">
        <f t="shared" si="19"/>
        <v>0</v>
      </c>
      <c r="BL165" s="17" t="s">
        <v>150</v>
      </c>
      <c r="BM165" s="197" t="s">
        <v>1484</v>
      </c>
    </row>
    <row r="166" spans="1:65" s="2" customFormat="1" ht="16.5" customHeight="1">
      <c r="A166" s="34"/>
      <c r="B166" s="35"/>
      <c r="C166" s="186" t="s">
        <v>236</v>
      </c>
      <c r="D166" s="186" t="s">
        <v>145</v>
      </c>
      <c r="E166" s="187" t="s">
        <v>1485</v>
      </c>
      <c r="F166" s="188" t="s">
        <v>1486</v>
      </c>
      <c r="G166" s="189" t="s">
        <v>323</v>
      </c>
      <c r="H166" s="190">
        <v>60</v>
      </c>
      <c r="I166" s="191"/>
      <c r="J166" s="192">
        <f t="shared" si="10"/>
        <v>0</v>
      </c>
      <c r="K166" s="188" t="s">
        <v>1</v>
      </c>
      <c r="L166" s="39"/>
      <c r="M166" s="193" t="s">
        <v>1</v>
      </c>
      <c r="N166" s="194" t="s">
        <v>38</v>
      </c>
      <c r="O166" s="71"/>
      <c r="P166" s="195">
        <f t="shared" si="11"/>
        <v>0</v>
      </c>
      <c r="Q166" s="195">
        <v>0</v>
      </c>
      <c r="R166" s="195">
        <f t="shared" si="12"/>
        <v>0</v>
      </c>
      <c r="S166" s="195">
        <v>0</v>
      </c>
      <c r="T166" s="196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150</v>
      </c>
      <c r="AT166" s="197" t="s">
        <v>145</v>
      </c>
      <c r="AU166" s="197" t="s">
        <v>83</v>
      </c>
      <c r="AY166" s="17" t="s">
        <v>143</v>
      </c>
      <c r="BE166" s="198">
        <f t="shared" si="14"/>
        <v>0</v>
      </c>
      <c r="BF166" s="198">
        <f t="shared" si="15"/>
        <v>0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17" t="s">
        <v>81</v>
      </c>
      <c r="BK166" s="198">
        <f t="shared" si="19"/>
        <v>0</v>
      </c>
      <c r="BL166" s="17" t="s">
        <v>150</v>
      </c>
      <c r="BM166" s="197" t="s">
        <v>1487</v>
      </c>
    </row>
    <row r="167" spans="1:65" s="2" customFormat="1" ht="16.5" customHeight="1">
      <c r="A167" s="34"/>
      <c r="B167" s="35"/>
      <c r="C167" s="186" t="s">
        <v>320</v>
      </c>
      <c r="D167" s="186" t="s">
        <v>145</v>
      </c>
      <c r="E167" s="187" t="s">
        <v>1488</v>
      </c>
      <c r="F167" s="188" t="s">
        <v>1489</v>
      </c>
      <c r="G167" s="189" t="s">
        <v>323</v>
      </c>
      <c r="H167" s="190">
        <v>10</v>
      </c>
      <c r="I167" s="191"/>
      <c r="J167" s="192">
        <f t="shared" si="10"/>
        <v>0</v>
      </c>
      <c r="K167" s="188" t="s">
        <v>1</v>
      </c>
      <c r="L167" s="39"/>
      <c r="M167" s="193" t="s">
        <v>1</v>
      </c>
      <c r="N167" s="194" t="s">
        <v>38</v>
      </c>
      <c r="O167" s="71"/>
      <c r="P167" s="195">
        <f t="shared" si="11"/>
        <v>0</v>
      </c>
      <c r="Q167" s="195">
        <v>0</v>
      </c>
      <c r="R167" s="195">
        <f t="shared" si="12"/>
        <v>0</v>
      </c>
      <c r="S167" s="195">
        <v>0</v>
      </c>
      <c r="T167" s="196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150</v>
      </c>
      <c r="AT167" s="197" t="s">
        <v>145</v>
      </c>
      <c r="AU167" s="197" t="s">
        <v>83</v>
      </c>
      <c r="AY167" s="17" t="s">
        <v>143</v>
      </c>
      <c r="BE167" s="198">
        <f t="shared" si="14"/>
        <v>0</v>
      </c>
      <c r="BF167" s="198">
        <f t="shared" si="15"/>
        <v>0</v>
      </c>
      <c r="BG167" s="198">
        <f t="shared" si="16"/>
        <v>0</v>
      </c>
      <c r="BH167" s="198">
        <f t="shared" si="17"/>
        <v>0</v>
      </c>
      <c r="BI167" s="198">
        <f t="shared" si="18"/>
        <v>0</v>
      </c>
      <c r="BJ167" s="17" t="s">
        <v>81</v>
      </c>
      <c r="BK167" s="198">
        <f t="shared" si="19"/>
        <v>0</v>
      </c>
      <c r="BL167" s="17" t="s">
        <v>150</v>
      </c>
      <c r="BM167" s="197" t="s">
        <v>1490</v>
      </c>
    </row>
    <row r="168" spans="1:65" s="2" customFormat="1" ht="16.5" customHeight="1">
      <c r="A168" s="34"/>
      <c r="B168" s="35"/>
      <c r="C168" s="186" t="s">
        <v>239</v>
      </c>
      <c r="D168" s="186" t="s">
        <v>145</v>
      </c>
      <c r="E168" s="187" t="s">
        <v>1491</v>
      </c>
      <c r="F168" s="188" t="s">
        <v>1492</v>
      </c>
      <c r="G168" s="189" t="s">
        <v>323</v>
      </c>
      <c r="H168" s="190">
        <v>10</v>
      </c>
      <c r="I168" s="191"/>
      <c r="J168" s="192">
        <f t="shared" si="10"/>
        <v>0</v>
      </c>
      <c r="K168" s="188" t="s">
        <v>1</v>
      </c>
      <c r="L168" s="39"/>
      <c r="M168" s="193" t="s">
        <v>1</v>
      </c>
      <c r="N168" s="194" t="s">
        <v>38</v>
      </c>
      <c r="O168" s="71"/>
      <c r="P168" s="195">
        <f t="shared" si="11"/>
        <v>0</v>
      </c>
      <c r="Q168" s="195">
        <v>0</v>
      </c>
      <c r="R168" s="195">
        <f t="shared" si="12"/>
        <v>0</v>
      </c>
      <c r="S168" s="195">
        <v>0</v>
      </c>
      <c r="T168" s="196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150</v>
      </c>
      <c r="AT168" s="197" t="s">
        <v>145</v>
      </c>
      <c r="AU168" s="197" t="s">
        <v>83</v>
      </c>
      <c r="AY168" s="17" t="s">
        <v>143</v>
      </c>
      <c r="BE168" s="198">
        <f t="shared" si="14"/>
        <v>0</v>
      </c>
      <c r="BF168" s="198">
        <f t="shared" si="15"/>
        <v>0</v>
      </c>
      <c r="BG168" s="198">
        <f t="shared" si="16"/>
        <v>0</v>
      </c>
      <c r="BH168" s="198">
        <f t="shared" si="17"/>
        <v>0</v>
      </c>
      <c r="BI168" s="198">
        <f t="shared" si="18"/>
        <v>0</v>
      </c>
      <c r="BJ168" s="17" t="s">
        <v>81</v>
      </c>
      <c r="BK168" s="198">
        <f t="shared" si="19"/>
        <v>0</v>
      </c>
      <c r="BL168" s="17" t="s">
        <v>150</v>
      </c>
      <c r="BM168" s="197" t="s">
        <v>1493</v>
      </c>
    </row>
    <row r="169" spans="1:65" s="2" customFormat="1" ht="16.5" customHeight="1">
      <c r="A169" s="34"/>
      <c r="B169" s="35"/>
      <c r="C169" s="186" t="s">
        <v>333</v>
      </c>
      <c r="D169" s="186" t="s">
        <v>145</v>
      </c>
      <c r="E169" s="187" t="s">
        <v>1494</v>
      </c>
      <c r="F169" s="188" t="s">
        <v>1495</v>
      </c>
      <c r="G169" s="189" t="s">
        <v>323</v>
      </c>
      <c r="H169" s="190">
        <v>60</v>
      </c>
      <c r="I169" s="191"/>
      <c r="J169" s="192">
        <f t="shared" si="10"/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 t="shared" si="11"/>
        <v>0</v>
      </c>
      <c r="Q169" s="195">
        <v>0</v>
      </c>
      <c r="R169" s="195">
        <f t="shared" si="12"/>
        <v>0</v>
      </c>
      <c r="S169" s="195">
        <v>0</v>
      </c>
      <c r="T169" s="196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150</v>
      </c>
      <c r="AT169" s="197" t="s">
        <v>145</v>
      </c>
      <c r="AU169" s="197" t="s">
        <v>83</v>
      </c>
      <c r="AY169" s="17" t="s">
        <v>143</v>
      </c>
      <c r="BE169" s="198">
        <f t="shared" si="14"/>
        <v>0</v>
      </c>
      <c r="BF169" s="198">
        <f t="shared" si="15"/>
        <v>0</v>
      </c>
      <c r="BG169" s="198">
        <f t="shared" si="16"/>
        <v>0</v>
      </c>
      <c r="BH169" s="198">
        <f t="shared" si="17"/>
        <v>0</v>
      </c>
      <c r="BI169" s="198">
        <f t="shared" si="18"/>
        <v>0</v>
      </c>
      <c r="BJ169" s="17" t="s">
        <v>81</v>
      </c>
      <c r="BK169" s="198">
        <f t="shared" si="19"/>
        <v>0</v>
      </c>
      <c r="BL169" s="17" t="s">
        <v>150</v>
      </c>
      <c r="BM169" s="197" t="s">
        <v>1496</v>
      </c>
    </row>
    <row r="170" spans="1:65" s="2" customFormat="1" ht="16.5" customHeight="1">
      <c r="A170" s="34"/>
      <c r="B170" s="35"/>
      <c r="C170" s="186" t="s">
        <v>244</v>
      </c>
      <c r="D170" s="186" t="s">
        <v>145</v>
      </c>
      <c r="E170" s="187" t="s">
        <v>1497</v>
      </c>
      <c r="F170" s="188" t="s">
        <v>1498</v>
      </c>
      <c r="G170" s="189" t="s">
        <v>215</v>
      </c>
      <c r="H170" s="190">
        <v>34</v>
      </c>
      <c r="I170" s="191"/>
      <c r="J170" s="192">
        <f t="shared" si="10"/>
        <v>0</v>
      </c>
      <c r="K170" s="188" t="s">
        <v>1</v>
      </c>
      <c r="L170" s="39"/>
      <c r="M170" s="193" t="s">
        <v>1</v>
      </c>
      <c r="N170" s="194" t="s">
        <v>38</v>
      </c>
      <c r="O170" s="71"/>
      <c r="P170" s="195">
        <f t="shared" si="11"/>
        <v>0</v>
      </c>
      <c r="Q170" s="195">
        <v>0</v>
      </c>
      <c r="R170" s="195">
        <f t="shared" si="12"/>
        <v>0</v>
      </c>
      <c r="S170" s="195">
        <v>0</v>
      </c>
      <c r="T170" s="196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150</v>
      </c>
      <c r="AT170" s="197" t="s">
        <v>145</v>
      </c>
      <c r="AU170" s="197" t="s">
        <v>83</v>
      </c>
      <c r="AY170" s="17" t="s">
        <v>143</v>
      </c>
      <c r="BE170" s="198">
        <f t="shared" si="14"/>
        <v>0</v>
      </c>
      <c r="BF170" s="198">
        <f t="shared" si="15"/>
        <v>0</v>
      </c>
      <c r="BG170" s="198">
        <f t="shared" si="16"/>
        <v>0</v>
      </c>
      <c r="BH170" s="198">
        <f t="shared" si="17"/>
        <v>0</v>
      </c>
      <c r="BI170" s="198">
        <f t="shared" si="18"/>
        <v>0</v>
      </c>
      <c r="BJ170" s="17" t="s">
        <v>81</v>
      </c>
      <c r="BK170" s="198">
        <f t="shared" si="19"/>
        <v>0</v>
      </c>
      <c r="BL170" s="17" t="s">
        <v>150</v>
      </c>
      <c r="BM170" s="197" t="s">
        <v>1499</v>
      </c>
    </row>
    <row r="171" spans="1:65" s="2" customFormat="1" ht="16.5" customHeight="1">
      <c r="A171" s="34"/>
      <c r="B171" s="35"/>
      <c r="C171" s="186" t="s">
        <v>342</v>
      </c>
      <c r="D171" s="186" t="s">
        <v>145</v>
      </c>
      <c r="E171" s="187" t="s">
        <v>1500</v>
      </c>
      <c r="F171" s="188" t="s">
        <v>1501</v>
      </c>
      <c r="G171" s="189" t="s">
        <v>215</v>
      </c>
      <c r="H171" s="190">
        <v>1</v>
      </c>
      <c r="I171" s="191"/>
      <c r="J171" s="192">
        <f t="shared" si="10"/>
        <v>0</v>
      </c>
      <c r="K171" s="188" t="s">
        <v>1</v>
      </c>
      <c r="L171" s="39"/>
      <c r="M171" s="193" t="s">
        <v>1</v>
      </c>
      <c r="N171" s="194" t="s">
        <v>38</v>
      </c>
      <c r="O171" s="71"/>
      <c r="P171" s="195">
        <f t="shared" si="11"/>
        <v>0</v>
      </c>
      <c r="Q171" s="195">
        <v>0</v>
      </c>
      <c r="R171" s="195">
        <f t="shared" si="12"/>
        <v>0</v>
      </c>
      <c r="S171" s="195">
        <v>0</v>
      </c>
      <c r="T171" s="196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150</v>
      </c>
      <c r="AT171" s="197" t="s">
        <v>145</v>
      </c>
      <c r="AU171" s="197" t="s">
        <v>83</v>
      </c>
      <c r="AY171" s="17" t="s">
        <v>143</v>
      </c>
      <c r="BE171" s="198">
        <f t="shared" si="14"/>
        <v>0</v>
      </c>
      <c r="BF171" s="198">
        <f t="shared" si="15"/>
        <v>0</v>
      </c>
      <c r="BG171" s="198">
        <f t="shared" si="16"/>
        <v>0</v>
      </c>
      <c r="BH171" s="198">
        <f t="shared" si="17"/>
        <v>0</v>
      </c>
      <c r="BI171" s="198">
        <f t="shared" si="18"/>
        <v>0</v>
      </c>
      <c r="BJ171" s="17" t="s">
        <v>81</v>
      </c>
      <c r="BK171" s="198">
        <f t="shared" si="19"/>
        <v>0</v>
      </c>
      <c r="BL171" s="17" t="s">
        <v>150</v>
      </c>
      <c r="BM171" s="197" t="s">
        <v>1502</v>
      </c>
    </row>
    <row r="172" spans="1:65" s="2" customFormat="1" ht="16.5" customHeight="1">
      <c r="A172" s="34"/>
      <c r="B172" s="35"/>
      <c r="C172" s="186" t="s">
        <v>248</v>
      </c>
      <c r="D172" s="186" t="s">
        <v>145</v>
      </c>
      <c r="E172" s="187" t="s">
        <v>1503</v>
      </c>
      <c r="F172" s="188" t="s">
        <v>1504</v>
      </c>
      <c r="G172" s="189" t="s">
        <v>215</v>
      </c>
      <c r="H172" s="190">
        <v>85</v>
      </c>
      <c r="I172" s="191"/>
      <c r="J172" s="192">
        <f t="shared" si="10"/>
        <v>0</v>
      </c>
      <c r="K172" s="188" t="s">
        <v>1</v>
      </c>
      <c r="L172" s="39"/>
      <c r="M172" s="193" t="s">
        <v>1</v>
      </c>
      <c r="N172" s="194" t="s">
        <v>38</v>
      </c>
      <c r="O172" s="71"/>
      <c r="P172" s="195">
        <f t="shared" si="11"/>
        <v>0</v>
      </c>
      <c r="Q172" s="195">
        <v>0</v>
      </c>
      <c r="R172" s="195">
        <f t="shared" si="12"/>
        <v>0</v>
      </c>
      <c r="S172" s="195">
        <v>0</v>
      </c>
      <c r="T172" s="196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150</v>
      </c>
      <c r="AT172" s="197" t="s">
        <v>145</v>
      </c>
      <c r="AU172" s="197" t="s">
        <v>83</v>
      </c>
      <c r="AY172" s="17" t="s">
        <v>143</v>
      </c>
      <c r="BE172" s="198">
        <f t="shared" si="14"/>
        <v>0</v>
      </c>
      <c r="BF172" s="198">
        <f t="shared" si="15"/>
        <v>0</v>
      </c>
      <c r="BG172" s="198">
        <f t="shared" si="16"/>
        <v>0</v>
      </c>
      <c r="BH172" s="198">
        <f t="shared" si="17"/>
        <v>0</v>
      </c>
      <c r="BI172" s="198">
        <f t="shared" si="18"/>
        <v>0</v>
      </c>
      <c r="BJ172" s="17" t="s">
        <v>81</v>
      </c>
      <c r="BK172" s="198">
        <f t="shared" si="19"/>
        <v>0</v>
      </c>
      <c r="BL172" s="17" t="s">
        <v>150</v>
      </c>
      <c r="BM172" s="197" t="s">
        <v>1505</v>
      </c>
    </row>
    <row r="173" spans="1:65" s="2" customFormat="1" ht="16.5" customHeight="1">
      <c r="A173" s="34"/>
      <c r="B173" s="35"/>
      <c r="C173" s="186" t="s">
        <v>355</v>
      </c>
      <c r="D173" s="186" t="s">
        <v>145</v>
      </c>
      <c r="E173" s="187" t="s">
        <v>1506</v>
      </c>
      <c r="F173" s="188" t="s">
        <v>1507</v>
      </c>
      <c r="G173" s="189" t="s">
        <v>215</v>
      </c>
      <c r="H173" s="190">
        <v>30</v>
      </c>
      <c r="I173" s="191"/>
      <c r="J173" s="192">
        <f t="shared" si="10"/>
        <v>0</v>
      </c>
      <c r="K173" s="188" t="s">
        <v>1</v>
      </c>
      <c r="L173" s="39"/>
      <c r="M173" s="193" t="s">
        <v>1</v>
      </c>
      <c r="N173" s="194" t="s">
        <v>38</v>
      </c>
      <c r="O173" s="71"/>
      <c r="P173" s="195">
        <f t="shared" si="11"/>
        <v>0</v>
      </c>
      <c r="Q173" s="195">
        <v>0</v>
      </c>
      <c r="R173" s="195">
        <f t="shared" si="12"/>
        <v>0</v>
      </c>
      <c r="S173" s="195">
        <v>0</v>
      </c>
      <c r="T173" s="196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150</v>
      </c>
      <c r="AT173" s="197" t="s">
        <v>145</v>
      </c>
      <c r="AU173" s="197" t="s">
        <v>83</v>
      </c>
      <c r="AY173" s="17" t="s">
        <v>143</v>
      </c>
      <c r="BE173" s="198">
        <f t="shared" si="14"/>
        <v>0</v>
      </c>
      <c r="BF173" s="198">
        <f t="shared" si="15"/>
        <v>0</v>
      </c>
      <c r="BG173" s="198">
        <f t="shared" si="16"/>
        <v>0</v>
      </c>
      <c r="BH173" s="198">
        <f t="shared" si="17"/>
        <v>0</v>
      </c>
      <c r="BI173" s="198">
        <f t="shared" si="18"/>
        <v>0</v>
      </c>
      <c r="BJ173" s="17" t="s">
        <v>81</v>
      </c>
      <c r="BK173" s="198">
        <f t="shared" si="19"/>
        <v>0</v>
      </c>
      <c r="BL173" s="17" t="s">
        <v>150</v>
      </c>
      <c r="BM173" s="197" t="s">
        <v>1508</v>
      </c>
    </row>
    <row r="174" spans="1:65" s="2" customFormat="1" ht="16.5" customHeight="1">
      <c r="A174" s="34"/>
      <c r="B174" s="35"/>
      <c r="C174" s="186" t="s">
        <v>257</v>
      </c>
      <c r="D174" s="186" t="s">
        <v>145</v>
      </c>
      <c r="E174" s="187" t="s">
        <v>1509</v>
      </c>
      <c r="F174" s="188" t="s">
        <v>1510</v>
      </c>
      <c r="G174" s="189" t="s">
        <v>215</v>
      </c>
      <c r="H174" s="190">
        <v>12</v>
      </c>
      <c r="I174" s="191"/>
      <c r="J174" s="192">
        <f t="shared" si="10"/>
        <v>0</v>
      </c>
      <c r="K174" s="188" t="s">
        <v>1</v>
      </c>
      <c r="L174" s="39"/>
      <c r="M174" s="193" t="s">
        <v>1</v>
      </c>
      <c r="N174" s="194" t="s">
        <v>38</v>
      </c>
      <c r="O174" s="71"/>
      <c r="P174" s="195">
        <f t="shared" si="11"/>
        <v>0</v>
      </c>
      <c r="Q174" s="195">
        <v>0</v>
      </c>
      <c r="R174" s="195">
        <f t="shared" si="12"/>
        <v>0</v>
      </c>
      <c r="S174" s="195">
        <v>0</v>
      </c>
      <c r="T174" s="196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150</v>
      </c>
      <c r="AT174" s="197" t="s">
        <v>145</v>
      </c>
      <c r="AU174" s="197" t="s">
        <v>83</v>
      </c>
      <c r="AY174" s="17" t="s">
        <v>143</v>
      </c>
      <c r="BE174" s="198">
        <f t="shared" si="14"/>
        <v>0</v>
      </c>
      <c r="BF174" s="198">
        <f t="shared" si="15"/>
        <v>0</v>
      </c>
      <c r="BG174" s="198">
        <f t="shared" si="16"/>
        <v>0</v>
      </c>
      <c r="BH174" s="198">
        <f t="shared" si="17"/>
        <v>0</v>
      </c>
      <c r="BI174" s="198">
        <f t="shared" si="18"/>
        <v>0</v>
      </c>
      <c r="BJ174" s="17" t="s">
        <v>81</v>
      </c>
      <c r="BK174" s="198">
        <f t="shared" si="19"/>
        <v>0</v>
      </c>
      <c r="BL174" s="17" t="s">
        <v>150</v>
      </c>
      <c r="BM174" s="197" t="s">
        <v>1511</v>
      </c>
    </row>
    <row r="175" spans="1:65" s="2" customFormat="1" ht="16.5" customHeight="1">
      <c r="A175" s="34"/>
      <c r="B175" s="35"/>
      <c r="C175" s="186" t="s">
        <v>374</v>
      </c>
      <c r="D175" s="186" t="s">
        <v>145</v>
      </c>
      <c r="E175" s="187" t="s">
        <v>1512</v>
      </c>
      <c r="F175" s="188" t="s">
        <v>1513</v>
      </c>
      <c r="G175" s="189" t="s">
        <v>215</v>
      </c>
      <c r="H175" s="190">
        <v>1</v>
      </c>
      <c r="I175" s="191"/>
      <c r="J175" s="192">
        <f t="shared" si="10"/>
        <v>0</v>
      </c>
      <c r="K175" s="188" t="s">
        <v>1</v>
      </c>
      <c r="L175" s="39"/>
      <c r="M175" s="193" t="s">
        <v>1</v>
      </c>
      <c r="N175" s="194" t="s">
        <v>38</v>
      </c>
      <c r="O175" s="71"/>
      <c r="P175" s="195">
        <f t="shared" si="11"/>
        <v>0</v>
      </c>
      <c r="Q175" s="195">
        <v>0</v>
      </c>
      <c r="R175" s="195">
        <f t="shared" si="12"/>
        <v>0</v>
      </c>
      <c r="S175" s="195">
        <v>0</v>
      </c>
      <c r="T175" s="196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150</v>
      </c>
      <c r="AT175" s="197" t="s">
        <v>145</v>
      </c>
      <c r="AU175" s="197" t="s">
        <v>83</v>
      </c>
      <c r="AY175" s="17" t="s">
        <v>143</v>
      </c>
      <c r="BE175" s="198">
        <f t="shared" si="14"/>
        <v>0</v>
      </c>
      <c r="BF175" s="198">
        <f t="shared" si="15"/>
        <v>0</v>
      </c>
      <c r="BG175" s="198">
        <f t="shared" si="16"/>
        <v>0</v>
      </c>
      <c r="BH175" s="198">
        <f t="shared" si="17"/>
        <v>0</v>
      </c>
      <c r="BI175" s="198">
        <f t="shared" si="18"/>
        <v>0</v>
      </c>
      <c r="BJ175" s="17" t="s">
        <v>81</v>
      </c>
      <c r="BK175" s="198">
        <f t="shared" si="19"/>
        <v>0</v>
      </c>
      <c r="BL175" s="17" t="s">
        <v>150</v>
      </c>
      <c r="BM175" s="197" t="s">
        <v>1514</v>
      </c>
    </row>
    <row r="176" spans="1:65" s="2" customFormat="1" ht="16.5" customHeight="1">
      <c r="A176" s="34"/>
      <c r="B176" s="35"/>
      <c r="C176" s="186" t="s">
        <v>262</v>
      </c>
      <c r="D176" s="186" t="s">
        <v>145</v>
      </c>
      <c r="E176" s="187" t="s">
        <v>1515</v>
      </c>
      <c r="F176" s="188" t="s">
        <v>1516</v>
      </c>
      <c r="G176" s="189" t="s">
        <v>215</v>
      </c>
      <c r="H176" s="190">
        <v>82</v>
      </c>
      <c r="I176" s="191"/>
      <c r="J176" s="192">
        <f t="shared" si="10"/>
        <v>0</v>
      </c>
      <c r="K176" s="188" t="s">
        <v>1</v>
      </c>
      <c r="L176" s="39"/>
      <c r="M176" s="193" t="s">
        <v>1</v>
      </c>
      <c r="N176" s="194" t="s">
        <v>38</v>
      </c>
      <c r="O176" s="71"/>
      <c r="P176" s="195">
        <f t="shared" si="11"/>
        <v>0</v>
      </c>
      <c r="Q176" s="195">
        <v>0</v>
      </c>
      <c r="R176" s="195">
        <f t="shared" si="12"/>
        <v>0</v>
      </c>
      <c r="S176" s="195">
        <v>0</v>
      </c>
      <c r="T176" s="196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150</v>
      </c>
      <c r="AT176" s="197" t="s">
        <v>145</v>
      </c>
      <c r="AU176" s="197" t="s">
        <v>83</v>
      </c>
      <c r="AY176" s="17" t="s">
        <v>143</v>
      </c>
      <c r="BE176" s="198">
        <f t="shared" si="14"/>
        <v>0</v>
      </c>
      <c r="BF176" s="198">
        <f t="shared" si="15"/>
        <v>0</v>
      </c>
      <c r="BG176" s="198">
        <f t="shared" si="16"/>
        <v>0</v>
      </c>
      <c r="BH176" s="198">
        <f t="shared" si="17"/>
        <v>0</v>
      </c>
      <c r="BI176" s="198">
        <f t="shared" si="18"/>
        <v>0</v>
      </c>
      <c r="BJ176" s="17" t="s">
        <v>81</v>
      </c>
      <c r="BK176" s="198">
        <f t="shared" si="19"/>
        <v>0</v>
      </c>
      <c r="BL176" s="17" t="s">
        <v>150</v>
      </c>
      <c r="BM176" s="197" t="s">
        <v>1517</v>
      </c>
    </row>
    <row r="177" spans="1:65" s="2" customFormat="1" ht="16.5" customHeight="1">
      <c r="A177" s="34"/>
      <c r="B177" s="35"/>
      <c r="C177" s="186" t="s">
        <v>384</v>
      </c>
      <c r="D177" s="186" t="s">
        <v>145</v>
      </c>
      <c r="E177" s="187" t="s">
        <v>1518</v>
      </c>
      <c r="F177" s="188" t="s">
        <v>1519</v>
      </c>
      <c r="G177" s="189" t="s">
        <v>323</v>
      </c>
      <c r="H177" s="190">
        <v>30</v>
      </c>
      <c r="I177" s="191"/>
      <c r="J177" s="192">
        <f t="shared" si="10"/>
        <v>0</v>
      </c>
      <c r="K177" s="188" t="s">
        <v>1</v>
      </c>
      <c r="L177" s="39"/>
      <c r="M177" s="193" t="s">
        <v>1</v>
      </c>
      <c r="N177" s="194" t="s">
        <v>38</v>
      </c>
      <c r="O177" s="71"/>
      <c r="P177" s="195">
        <f t="shared" si="11"/>
        <v>0</v>
      </c>
      <c r="Q177" s="195">
        <v>0</v>
      </c>
      <c r="R177" s="195">
        <f t="shared" si="12"/>
        <v>0</v>
      </c>
      <c r="S177" s="195">
        <v>0</v>
      </c>
      <c r="T177" s="196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150</v>
      </c>
      <c r="AT177" s="197" t="s">
        <v>145</v>
      </c>
      <c r="AU177" s="197" t="s">
        <v>83</v>
      </c>
      <c r="AY177" s="17" t="s">
        <v>143</v>
      </c>
      <c r="BE177" s="198">
        <f t="shared" si="14"/>
        <v>0</v>
      </c>
      <c r="BF177" s="198">
        <f t="shared" si="15"/>
        <v>0</v>
      </c>
      <c r="BG177" s="198">
        <f t="shared" si="16"/>
        <v>0</v>
      </c>
      <c r="BH177" s="198">
        <f t="shared" si="17"/>
        <v>0</v>
      </c>
      <c r="BI177" s="198">
        <f t="shared" si="18"/>
        <v>0</v>
      </c>
      <c r="BJ177" s="17" t="s">
        <v>81</v>
      </c>
      <c r="BK177" s="198">
        <f t="shared" si="19"/>
        <v>0</v>
      </c>
      <c r="BL177" s="17" t="s">
        <v>150</v>
      </c>
      <c r="BM177" s="197" t="s">
        <v>1520</v>
      </c>
    </row>
    <row r="178" spans="1:65" s="2" customFormat="1" ht="16.5" customHeight="1">
      <c r="A178" s="34"/>
      <c r="B178" s="35"/>
      <c r="C178" s="186" t="s">
        <v>267</v>
      </c>
      <c r="D178" s="186" t="s">
        <v>145</v>
      </c>
      <c r="E178" s="187" t="s">
        <v>1521</v>
      </c>
      <c r="F178" s="188" t="s">
        <v>1522</v>
      </c>
      <c r="G178" s="189" t="s">
        <v>323</v>
      </c>
      <c r="H178" s="190">
        <v>52</v>
      </c>
      <c r="I178" s="191"/>
      <c r="J178" s="192">
        <f t="shared" si="10"/>
        <v>0</v>
      </c>
      <c r="K178" s="188" t="s">
        <v>1</v>
      </c>
      <c r="L178" s="39"/>
      <c r="M178" s="193" t="s">
        <v>1</v>
      </c>
      <c r="N178" s="194" t="s">
        <v>38</v>
      </c>
      <c r="O178" s="71"/>
      <c r="P178" s="195">
        <f t="shared" si="11"/>
        <v>0</v>
      </c>
      <c r="Q178" s="195">
        <v>0</v>
      </c>
      <c r="R178" s="195">
        <f t="shared" si="12"/>
        <v>0</v>
      </c>
      <c r="S178" s="195">
        <v>0</v>
      </c>
      <c r="T178" s="196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150</v>
      </c>
      <c r="AT178" s="197" t="s">
        <v>145</v>
      </c>
      <c r="AU178" s="197" t="s">
        <v>83</v>
      </c>
      <c r="AY178" s="17" t="s">
        <v>143</v>
      </c>
      <c r="BE178" s="198">
        <f t="shared" si="14"/>
        <v>0</v>
      </c>
      <c r="BF178" s="198">
        <f t="shared" si="15"/>
        <v>0</v>
      </c>
      <c r="BG178" s="198">
        <f t="shared" si="16"/>
        <v>0</v>
      </c>
      <c r="BH178" s="198">
        <f t="shared" si="17"/>
        <v>0</v>
      </c>
      <c r="BI178" s="198">
        <f t="shared" si="18"/>
        <v>0</v>
      </c>
      <c r="BJ178" s="17" t="s">
        <v>81</v>
      </c>
      <c r="BK178" s="198">
        <f t="shared" si="19"/>
        <v>0</v>
      </c>
      <c r="BL178" s="17" t="s">
        <v>150</v>
      </c>
      <c r="BM178" s="197" t="s">
        <v>1523</v>
      </c>
    </row>
    <row r="179" spans="1:65" s="2" customFormat="1" ht="16.5" customHeight="1">
      <c r="A179" s="34"/>
      <c r="B179" s="35"/>
      <c r="C179" s="186" t="s">
        <v>393</v>
      </c>
      <c r="D179" s="186" t="s">
        <v>145</v>
      </c>
      <c r="E179" s="187" t="s">
        <v>1524</v>
      </c>
      <c r="F179" s="188" t="s">
        <v>1525</v>
      </c>
      <c r="G179" s="189" t="s">
        <v>215</v>
      </c>
      <c r="H179" s="190">
        <v>138</v>
      </c>
      <c r="I179" s="191"/>
      <c r="J179" s="192">
        <f t="shared" si="10"/>
        <v>0</v>
      </c>
      <c r="K179" s="188" t="s">
        <v>1</v>
      </c>
      <c r="L179" s="39"/>
      <c r="M179" s="193" t="s">
        <v>1</v>
      </c>
      <c r="N179" s="194" t="s">
        <v>38</v>
      </c>
      <c r="O179" s="71"/>
      <c r="P179" s="195">
        <f t="shared" si="11"/>
        <v>0</v>
      </c>
      <c r="Q179" s="195">
        <v>0</v>
      </c>
      <c r="R179" s="195">
        <f t="shared" si="12"/>
        <v>0</v>
      </c>
      <c r="S179" s="195">
        <v>0</v>
      </c>
      <c r="T179" s="196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150</v>
      </c>
      <c r="AT179" s="197" t="s">
        <v>145</v>
      </c>
      <c r="AU179" s="197" t="s">
        <v>83</v>
      </c>
      <c r="AY179" s="17" t="s">
        <v>143</v>
      </c>
      <c r="BE179" s="198">
        <f t="shared" si="14"/>
        <v>0</v>
      </c>
      <c r="BF179" s="198">
        <f t="shared" si="15"/>
        <v>0</v>
      </c>
      <c r="BG179" s="198">
        <f t="shared" si="16"/>
        <v>0</v>
      </c>
      <c r="BH179" s="198">
        <f t="shared" si="17"/>
        <v>0</v>
      </c>
      <c r="BI179" s="198">
        <f t="shared" si="18"/>
        <v>0</v>
      </c>
      <c r="BJ179" s="17" t="s">
        <v>81</v>
      </c>
      <c r="BK179" s="198">
        <f t="shared" si="19"/>
        <v>0</v>
      </c>
      <c r="BL179" s="17" t="s">
        <v>150</v>
      </c>
      <c r="BM179" s="197" t="s">
        <v>1526</v>
      </c>
    </row>
    <row r="180" spans="1:65" s="2" customFormat="1" ht="16.5" customHeight="1">
      <c r="A180" s="34"/>
      <c r="B180" s="35"/>
      <c r="C180" s="186" t="s">
        <v>278</v>
      </c>
      <c r="D180" s="186" t="s">
        <v>145</v>
      </c>
      <c r="E180" s="187" t="s">
        <v>1527</v>
      </c>
      <c r="F180" s="188" t="s">
        <v>1528</v>
      </c>
      <c r="G180" s="189" t="s">
        <v>215</v>
      </c>
      <c r="H180" s="190">
        <v>150</v>
      </c>
      <c r="I180" s="191"/>
      <c r="J180" s="192">
        <f t="shared" ref="J180:J211" si="20">ROUND(I180*H180,2)</f>
        <v>0</v>
      </c>
      <c r="K180" s="188" t="s">
        <v>1</v>
      </c>
      <c r="L180" s="39"/>
      <c r="M180" s="193" t="s">
        <v>1</v>
      </c>
      <c r="N180" s="194" t="s">
        <v>38</v>
      </c>
      <c r="O180" s="71"/>
      <c r="P180" s="195">
        <f t="shared" ref="P180:P211" si="21">O180*H180</f>
        <v>0</v>
      </c>
      <c r="Q180" s="195">
        <v>0</v>
      </c>
      <c r="R180" s="195">
        <f t="shared" ref="R180:R211" si="22">Q180*H180</f>
        <v>0</v>
      </c>
      <c r="S180" s="195">
        <v>0</v>
      </c>
      <c r="T180" s="196">
        <f t="shared" ref="T180:T211" si="23"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150</v>
      </c>
      <c r="AT180" s="197" t="s">
        <v>145</v>
      </c>
      <c r="AU180" s="197" t="s">
        <v>83</v>
      </c>
      <c r="AY180" s="17" t="s">
        <v>143</v>
      </c>
      <c r="BE180" s="198">
        <f t="shared" ref="BE180:BE211" si="24">IF(N180="základní",J180,0)</f>
        <v>0</v>
      </c>
      <c r="BF180" s="198">
        <f t="shared" ref="BF180:BF211" si="25">IF(N180="snížená",J180,0)</f>
        <v>0</v>
      </c>
      <c r="BG180" s="198">
        <f t="shared" ref="BG180:BG211" si="26">IF(N180="zákl. přenesená",J180,0)</f>
        <v>0</v>
      </c>
      <c r="BH180" s="198">
        <f t="shared" ref="BH180:BH211" si="27">IF(N180="sníž. přenesená",J180,0)</f>
        <v>0</v>
      </c>
      <c r="BI180" s="198">
        <f t="shared" ref="BI180:BI211" si="28">IF(N180="nulová",J180,0)</f>
        <v>0</v>
      </c>
      <c r="BJ180" s="17" t="s">
        <v>81</v>
      </c>
      <c r="BK180" s="198">
        <f t="shared" ref="BK180:BK211" si="29">ROUND(I180*H180,2)</f>
        <v>0</v>
      </c>
      <c r="BL180" s="17" t="s">
        <v>150</v>
      </c>
      <c r="BM180" s="197" t="s">
        <v>1529</v>
      </c>
    </row>
    <row r="181" spans="1:65" s="2" customFormat="1" ht="16.5" customHeight="1">
      <c r="A181" s="34"/>
      <c r="B181" s="35"/>
      <c r="C181" s="186" t="s">
        <v>402</v>
      </c>
      <c r="D181" s="186" t="s">
        <v>145</v>
      </c>
      <c r="E181" s="187" t="s">
        <v>1530</v>
      </c>
      <c r="F181" s="188" t="s">
        <v>1531</v>
      </c>
      <c r="G181" s="189" t="s">
        <v>323</v>
      </c>
      <c r="H181" s="190">
        <v>10</v>
      </c>
      <c r="I181" s="191"/>
      <c r="J181" s="192">
        <f t="shared" si="20"/>
        <v>0</v>
      </c>
      <c r="K181" s="188" t="s">
        <v>1</v>
      </c>
      <c r="L181" s="39"/>
      <c r="M181" s="193" t="s">
        <v>1</v>
      </c>
      <c r="N181" s="194" t="s">
        <v>38</v>
      </c>
      <c r="O181" s="71"/>
      <c r="P181" s="195">
        <f t="shared" si="21"/>
        <v>0</v>
      </c>
      <c r="Q181" s="195">
        <v>0</v>
      </c>
      <c r="R181" s="195">
        <f t="shared" si="22"/>
        <v>0</v>
      </c>
      <c r="S181" s="195">
        <v>0</v>
      </c>
      <c r="T181" s="196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150</v>
      </c>
      <c r="AT181" s="197" t="s">
        <v>145</v>
      </c>
      <c r="AU181" s="197" t="s">
        <v>83</v>
      </c>
      <c r="AY181" s="17" t="s">
        <v>143</v>
      </c>
      <c r="BE181" s="198">
        <f t="shared" si="24"/>
        <v>0</v>
      </c>
      <c r="BF181" s="198">
        <f t="shared" si="25"/>
        <v>0</v>
      </c>
      <c r="BG181" s="198">
        <f t="shared" si="26"/>
        <v>0</v>
      </c>
      <c r="BH181" s="198">
        <f t="shared" si="27"/>
        <v>0</v>
      </c>
      <c r="BI181" s="198">
        <f t="shared" si="28"/>
        <v>0</v>
      </c>
      <c r="BJ181" s="17" t="s">
        <v>81</v>
      </c>
      <c r="BK181" s="198">
        <f t="shared" si="29"/>
        <v>0</v>
      </c>
      <c r="BL181" s="17" t="s">
        <v>150</v>
      </c>
      <c r="BM181" s="197" t="s">
        <v>1532</v>
      </c>
    </row>
    <row r="182" spans="1:65" s="2" customFormat="1" ht="16.5" customHeight="1">
      <c r="A182" s="34"/>
      <c r="B182" s="35"/>
      <c r="C182" s="186" t="s">
        <v>285</v>
      </c>
      <c r="D182" s="186" t="s">
        <v>145</v>
      </c>
      <c r="E182" s="187" t="s">
        <v>1533</v>
      </c>
      <c r="F182" s="188" t="s">
        <v>1534</v>
      </c>
      <c r="G182" s="189" t="s">
        <v>323</v>
      </c>
      <c r="H182" s="190">
        <v>50</v>
      </c>
      <c r="I182" s="191"/>
      <c r="J182" s="192">
        <f t="shared" si="20"/>
        <v>0</v>
      </c>
      <c r="K182" s="188" t="s">
        <v>1</v>
      </c>
      <c r="L182" s="39"/>
      <c r="M182" s="193" t="s">
        <v>1</v>
      </c>
      <c r="N182" s="194" t="s">
        <v>38</v>
      </c>
      <c r="O182" s="71"/>
      <c r="P182" s="195">
        <f t="shared" si="21"/>
        <v>0</v>
      </c>
      <c r="Q182" s="195">
        <v>0</v>
      </c>
      <c r="R182" s="195">
        <f t="shared" si="22"/>
        <v>0</v>
      </c>
      <c r="S182" s="195">
        <v>0</v>
      </c>
      <c r="T182" s="196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150</v>
      </c>
      <c r="AT182" s="197" t="s">
        <v>145</v>
      </c>
      <c r="AU182" s="197" t="s">
        <v>83</v>
      </c>
      <c r="AY182" s="17" t="s">
        <v>143</v>
      </c>
      <c r="BE182" s="198">
        <f t="shared" si="24"/>
        <v>0</v>
      </c>
      <c r="BF182" s="198">
        <f t="shared" si="25"/>
        <v>0</v>
      </c>
      <c r="BG182" s="198">
        <f t="shared" si="26"/>
        <v>0</v>
      </c>
      <c r="BH182" s="198">
        <f t="shared" si="27"/>
        <v>0</v>
      </c>
      <c r="BI182" s="198">
        <f t="shared" si="28"/>
        <v>0</v>
      </c>
      <c r="BJ182" s="17" t="s">
        <v>81</v>
      </c>
      <c r="BK182" s="198">
        <f t="shared" si="29"/>
        <v>0</v>
      </c>
      <c r="BL182" s="17" t="s">
        <v>150</v>
      </c>
      <c r="BM182" s="197" t="s">
        <v>1535</v>
      </c>
    </row>
    <row r="183" spans="1:65" s="2" customFormat="1" ht="16.5" customHeight="1">
      <c r="A183" s="34"/>
      <c r="B183" s="35"/>
      <c r="C183" s="186" t="s">
        <v>413</v>
      </c>
      <c r="D183" s="186" t="s">
        <v>145</v>
      </c>
      <c r="E183" s="187" t="s">
        <v>1536</v>
      </c>
      <c r="F183" s="188" t="s">
        <v>1537</v>
      </c>
      <c r="G183" s="189" t="s">
        <v>215</v>
      </c>
      <c r="H183" s="190">
        <v>66</v>
      </c>
      <c r="I183" s="191"/>
      <c r="J183" s="192">
        <f t="shared" si="20"/>
        <v>0</v>
      </c>
      <c r="K183" s="188" t="s">
        <v>1</v>
      </c>
      <c r="L183" s="39"/>
      <c r="M183" s="193" t="s">
        <v>1</v>
      </c>
      <c r="N183" s="194" t="s">
        <v>38</v>
      </c>
      <c r="O183" s="71"/>
      <c r="P183" s="195">
        <f t="shared" si="21"/>
        <v>0</v>
      </c>
      <c r="Q183" s="195">
        <v>0</v>
      </c>
      <c r="R183" s="195">
        <f t="shared" si="22"/>
        <v>0</v>
      </c>
      <c r="S183" s="195">
        <v>0</v>
      </c>
      <c r="T183" s="196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150</v>
      </c>
      <c r="AT183" s="197" t="s">
        <v>145</v>
      </c>
      <c r="AU183" s="197" t="s">
        <v>83</v>
      </c>
      <c r="AY183" s="17" t="s">
        <v>143</v>
      </c>
      <c r="BE183" s="198">
        <f t="shared" si="24"/>
        <v>0</v>
      </c>
      <c r="BF183" s="198">
        <f t="shared" si="25"/>
        <v>0</v>
      </c>
      <c r="BG183" s="198">
        <f t="shared" si="26"/>
        <v>0</v>
      </c>
      <c r="BH183" s="198">
        <f t="shared" si="27"/>
        <v>0</v>
      </c>
      <c r="BI183" s="198">
        <f t="shared" si="28"/>
        <v>0</v>
      </c>
      <c r="BJ183" s="17" t="s">
        <v>81</v>
      </c>
      <c r="BK183" s="198">
        <f t="shared" si="29"/>
        <v>0</v>
      </c>
      <c r="BL183" s="17" t="s">
        <v>150</v>
      </c>
      <c r="BM183" s="197" t="s">
        <v>1538</v>
      </c>
    </row>
    <row r="184" spans="1:65" s="2" customFormat="1" ht="16.5" customHeight="1">
      <c r="A184" s="34"/>
      <c r="B184" s="35"/>
      <c r="C184" s="186" t="s">
        <v>290</v>
      </c>
      <c r="D184" s="186" t="s">
        <v>145</v>
      </c>
      <c r="E184" s="187" t="s">
        <v>1539</v>
      </c>
      <c r="F184" s="188" t="s">
        <v>1540</v>
      </c>
      <c r="G184" s="189" t="s">
        <v>215</v>
      </c>
      <c r="H184" s="190">
        <v>5</v>
      </c>
      <c r="I184" s="191"/>
      <c r="J184" s="192">
        <f t="shared" si="20"/>
        <v>0</v>
      </c>
      <c r="K184" s="188" t="s">
        <v>1</v>
      </c>
      <c r="L184" s="39"/>
      <c r="M184" s="193" t="s">
        <v>1</v>
      </c>
      <c r="N184" s="194" t="s">
        <v>38</v>
      </c>
      <c r="O184" s="71"/>
      <c r="P184" s="195">
        <f t="shared" si="21"/>
        <v>0</v>
      </c>
      <c r="Q184" s="195">
        <v>0</v>
      </c>
      <c r="R184" s="195">
        <f t="shared" si="22"/>
        <v>0</v>
      </c>
      <c r="S184" s="195">
        <v>0</v>
      </c>
      <c r="T184" s="196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150</v>
      </c>
      <c r="AT184" s="197" t="s">
        <v>145</v>
      </c>
      <c r="AU184" s="197" t="s">
        <v>83</v>
      </c>
      <c r="AY184" s="17" t="s">
        <v>143</v>
      </c>
      <c r="BE184" s="198">
        <f t="shared" si="24"/>
        <v>0</v>
      </c>
      <c r="BF184" s="198">
        <f t="shared" si="25"/>
        <v>0</v>
      </c>
      <c r="BG184" s="198">
        <f t="shared" si="26"/>
        <v>0</v>
      </c>
      <c r="BH184" s="198">
        <f t="shared" si="27"/>
        <v>0</v>
      </c>
      <c r="BI184" s="198">
        <f t="shared" si="28"/>
        <v>0</v>
      </c>
      <c r="BJ184" s="17" t="s">
        <v>81</v>
      </c>
      <c r="BK184" s="198">
        <f t="shared" si="29"/>
        <v>0</v>
      </c>
      <c r="BL184" s="17" t="s">
        <v>150</v>
      </c>
      <c r="BM184" s="197" t="s">
        <v>1541</v>
      </c>
    </row>
    <row r="185" spans="1:65" s="2" customFormat="1" ht="16.5" customHeight="1">
      <c r="A185" s="34"/>
      <c r="B185" s="35"/>
      <c r="C185" s="186" t="s">
        <v>424</v>
      </c>
      <c r="D185" s="186" t="s">
        <v>145</v>
      </c>
      <c r="E185" s="187" t="s">
        <v>1542</v>
      </c>
      <c r="F185" s="188" t="s">
        <v>1543</v>
      </c>
      <c r="G185" s="189" t="s">
        <v>215</v>
      </c>
      <c r="H185" s="190">
        <v>22</v>
      </c>
      <c r="I185" s="191"/>
      <c r="J185" s="192">
        <f t="shared" si="20"/>
        <v>0</v>
      </c>
      <c r="K185" s="188" t="s">
        <v>1</v>
      </c>
      <c r="L185" s="39"/>
      <c r="M185" s="193" t="s">
        <v>1</v>
      </c>
      <c r="N185" s="194" t="s">
        <v>38</v>
      </c>
      <c r="O185" s="71"/>
      <c r="P185" s="195">
        <f t="shared" si="21"/>
        <v>0</v>
      </c>
      <c r="Q185" s="195">
        <v>0</v>
      </c>
      <c r="R185" s="195">
        <f t="shared" si="22"/>
        <v>0</v>
      </c>
      <c r="S185" s="195">
        <v>0</v>
      </c>
      <c r="T185" s="196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150</v>
      </c>
      <c r="AT185" s="197" t="s">
        <v>145</v>
      </c>
      <c r="AU185" s="197" t="s">
        <v>83</v>
      </c>
      <c r="AY185" s="17" t="s">
        <v>143</v>
      </c>
      <c r="BE185" s="198">
        <f t="shared" si="24"/>
        <v>0</v>
      </c>
      <c r="BF185" s="198">
        <f t="shared" si="25"/>
        <v>0</v>
      </c>
      <c r="BG185" s="198">
        <f t="shared" si="26"/>
        <v>0</v>
      </c>
      <c r="BH185" s="198">
        <f t="shared" si="27"/>
        <v>0</v>
      </c>
      <c r="BI185" s="198">
        <f t="shared" si="28"/>
        <v>0</v>
      </c>
      <c r="BJ185" s="17" t="s">
        <v>81</v>
      </c>
      <c r="BK185" s="198">
        <f t="shared" si="29"/>
        <v>0</v>
      </c>
      <c r="BL185" s="17" t="s">
        <v>150</v>
      </c>
      <c r="BM185" s="197" t="s">
        <v>1544</v>
      </c>
    </row>
    <row r="186" spans="1:65" s="2" customFormat="1" ht="16.5" customHeight="1">
      <c r="A186" s="34"/>
      <c r="B186" s="35"/>
      <c r="C186" s="186" t="s">
        <v>295</v>
      </c>
      <c r="D186" s="186" t="s">
        <v>145</v>
      </c>
      <c r="E186" s="187" t="s">
        <v>1545</v>
      </c>
      <c r="F186" s="188" t="s">
        <v>1546</v>
      </c>
      <c r="G186" s="189" t="s">
        <v>215</v>
      </c>
      <c r="H186" s="190">
        <v>5</v>
      </c>
      <c r="I186" s="191"/>
      <c r="J186" s="192">
        <f t="shared" si="20"/>
        <v>0</v>
      </c>
      <c r="K186" s="188" t="s">
        <v>1</v>
      </c>
      <c r="L186" s="39"/>
      <c r="M186" s="193" t="s">
        <v>1</v>
      </c>
      <c r="N186" s="194" t="s">
        <v>38</v>
      </c>
      <c r="O186" s="71"/>
      <c r="P186" s="195">
        <f t="shared" si="21"/>
        <v>0</v>
      </c>
      <c r="Q186" s="195">
        <v>0</v>
      </c>
      <c r="R186" s="195">
        <f t="shared" si="22"/>
        <v>0</v>
      </c>
      <c r="S186" s="195">
        <v>0</v>
      </c>
      <c r="T186" s="196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150</v>
      </c>
      <c r="AT186" s="197" t="s">
        <v>145</v>
      </c>
      <c r="AU186" s="197" t="s">
        <v>83</v>
      </c>
      <c r="AY186" s="17" t="s">
        <v>143</v>
      </c>
      <c r="BE186" s="198">
        <f t="shared" si="24"/>
        <v>0</v>
      </c>
      <c r="BF186" s="198">
        <f t="shared" si="25"/>
        <v>0</v>
      </c>
      <c r="BG186" s="198">
        <f t="shared" si="26"/>
        <v>0</v>
      </c>
      <c r="BH186" s="198">
        <f t="shared" si="27"/>
        <v>0</v>
      </c>
      <c r="BI186" s="198">
        <f t="shared" si="28"/>
        <v>0</v>
      </c>
      <c r="BJ186" s="17" t="s">
        <v>81</v>
      </c>
      <c r="BK186" s="198">
        <f t="shared" si="29"/>
        <v>0</v>
      </c>
      <c r="BL186" s="17" t="s">
        <v>150</v>
      </c>
      <c r="BM186" s="197" t="s">
        <v>1547</v>
      </c>
    </row>
    <row r="187" spans="1:65" s="2" customFormat="1" ht="16.5" customHeight="1">
      <c r="A187" s="34"/>
      <c r="B187" s="35"/>
      <c r="C187" s="186" t="s">
        <v>434</v>
      </c>
      <c r="D187" s="186" t="s">
        <v>145</v>
      </c>
      <c r="E187" s="187" t="s">
        <v>1548</v>
      </c>
      <c r="F187" s="188" t="s">
        <v>1549</v>
      </c>
      <c r="G187" s="189" t="s">
        <v>215</v>
      </c>
      <c r="H187" s="190">
        <v>5</v>
      </c>
      <c r="I187" s="191"/>
      <c r="J187" s="192">
        <f t="shared" si="20"/>
        <v>0</v>
      </c>
      <c r="K187" s="188" t="s">
        <v>1</v>
      </c>
      <c r="L187" s="39"/>
      <c r="M187" s="193" t="s">
        <v>1</v>
      </c>
      <c r="N187" s="194" t="s">
        <v>38</v>
      </c>
      <c r="O187" s="71"/>
      <c r="P187" s="195">
        <f t="shared" si="21"/>
        <v>0</v>
      </c>
      <c r="Q187" s="195">
        <v>0</v>
      </c>
      <c r="R187" s="195">
        <f t="shared" si="22"/>
        <v>0</v>
      </c>
      <c r="S187" s="195">
        <v>0</v>
      </c>
      <c r="T187" s="196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150</v>
      </c>
      <c r="AT187" s="197" t="s">
        <v>145</v>
      </c>
      <c r="AU187" s="197" t="s">
        <v>83</v>
      </c>
      <c r="AY187" s="17" t="s">
        <v>143</v>
      </c>
      <c r="BE187" s="198">
        <f t="shared" si="24"/>
        <v>0</v>
      </c>
      <c r="BF187" s="198">
        <f t="shared" si="25"/>
        <v>0</v>
      </c>
      <c r="BG187" s="198">
        <f t="shared" si="26"/>
        <v>0</v>
      </c>
      <c r="BH187" s="198">
        <f t="shared" si="27"/>
        <v>0</v>
      </c>
      <c r="BI187" s="198">
        <f t="shared" si="28"/>
        <v>0</v>
      </c>
      <c r="BJ187" s="17" t="s">
        <v>81</v>
      </c>
      <c r="BK187" s="198">
        <f t="shared" si="29"/>
        <v>0</v>
      </c>
      <c r="BL187" s="17" t="s">
        <v>150</v>
      </c>
      <c r="BM187" s="197" t="s">
        <v>1550</v>
      </c>
    </row>
    <row r="188" spans="1:65" s="2" customFormat="1" ht="16.5" customHeight="1">
      <c r="A188" s="34"/>
      <c r="B188" s="35"/>
      <c r="C188" s="186" t="s">
        <v>299</v>
      </c>
      <c r="D188" s="186" t="s">
        <v>145</v>
      </c>
      <c r="E188" s="187" t="s">
        <v>1551</v>
      </c>
      <c r="F188" s="188" t="s">
        <v>1552</v>
      </c>
      <c r="G188" s="189" t="s">
        <v>215</v>
      </c>
      <c r="H188" s="190">
        <v>5</v>
      </c>
      <c r="I188" s="191"/>
      <c r="J188" s="192">
        <f t="shared" si="20"/>
        <v>0</v>
      </c>
      <c r="K188" s="188" t="s">
        <v>1</v>
      </c>
      <c r="L188" s="39"/>
      <c r="M188" s="193" t="s">
        <v>1</v>
      </c>
      <c r="N188" s="194" t="s">
        <v>38</v>
      </c>
      <c r="O188" s="71"/>
      <c r="P188" s="195">
        <f t="shared" si="21"/>
        <v>0</v>
      </c>
      <c r="Q188" s="195">
        <v>0</v>
      </c>
      <c r="R188" s="195">
        <f t="shared" si="22"/>
        <v>0</v>
      </c>
      <c r="S188" s="195">
        <v>0</v>
      </c>
      <c r="T188" s="196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150</v>
      </c>
      <c r="AT188" s="197" t="s">
        <v>145</v>
      </c>
      <c r="AU188" s="197" t="s">
        <v>83</v>
      </c>
      <c r="AY188" s="17" t="s">
        <v>143</v>
      </c>
      <c r="BE188" s="198">
        <f t="shared" si="24"/>
        <v>0</v>
      </c>
      <c r="BF188" s="198">
        <f t="shared" si="25"/>
        <v>0</v>
      </c>
      <c r="BG188" s="198">
        <f t="shared" si="26"/>
        <v>0</v>
      </c>
      <c r="BH188" s="198">
        <f t="shared" si="27"/>
        <v>0</v>
      </c>
      <c r="BI188" s="198">
        <f t="shared" si="28"/>
        <v>0</v>
      </c>
      <c r="BJ188" s="17" t="s">
        <v>81</v>
      </c>
      <c r="BK188" s="198">
        <f t="shared" si="29"/>
        <v>0</v>
      </c>
      <c r="BL188" s="17" t="s">
        <v>150</v>
      </c>
      <c r="BM188" s="197" t="s">
        <v>1553</v>
      </c>
    </row>
    <row r="189" spans="1:65" s="2" customFormat="1" ht="16.5" customHeight="1">
      <c r="A189" s="34"/>
      <c r="B189" s="35"/>
      <c r="C189" s="186" t="s">
        <v>445</v>
      </c>
      <c r="D189" s="186" t="s">
        <v>145</v>
      </c>
      <c r="E189" s="187" t="s">
        <v>1554</v>
      </c>
      <c r="F189" s="188" t="s">
        <v>1555</v>
      </c>
      <c r="G189" s="189" t="s">
        <v>323</v>
      </c>
      <c r="H189" s="190">
        <v>520</v>
      </c>
      <c r="I189" s="191"/>
      <c r="J189" s="192">
        <f t="shared" si="20"/>
        <v>0</v>
      </c>
      <c r="K189" s="188" t="s">
        <v>1</v>
      </c>
      <c r="L189" s="39"/>
      <c r="M189" s="193" t="s">
        <v>1</v>
      </c>
      <c r="N189" s="194" t="s">
        <v>38</v>
      </c>
      <c r="O189" s="71"/>
      <c r="P189" s="195">
        <f t="shared" si="21"/>
        <v>0</v>
      </c>
      <c r="Q189" s="195">
        <v>0</v>
      </c>
      <c r="R189" s="195">
        <f t="shared" si="22"/>
        <v>0</v>
      </c>
      <c r="S189" s="195">
        <v>0</v>
      </c>
      <c r="T189" s="196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150</v>
      </c>
      <c r="AT189" s="197" t="s">
        <v>145</v>
      </c>
      <c r="AU189" s="197" t="s">
        <v>83</v>
      </c>
      <c r="AY189" s="17" t="s">
        <v>143</v>
      </c>
      <c r="BE189" s="198">
        <f t="shared" si="24"/>
        <v>0</v>
      </c>
      <c r="BF189" s="198">
        <f t="shared" si="25"/>
        <v>0</v>
      </c>
      <c r="BG189" s="198">
        <f t="shared" si="26"/>
        <v>0</v>
      </c>
      <c r="BH189" s="198">
        <f t="shared" si="27"/>
        <v>0</v>
      </c>
      <c r="BI189" s="198">
        <f t="shared" si="28"/>
        <v>0</v>
      </c>
      <c r="BJ189" s="17" t="s">
        <v>81</v>
      </c>
      <c r="BK189" s="198">
        <f t="shared" si="29"/>
        <v>0</v>
      </c>
      <c r="BL189" s="17" t="s">
        <v>150</v>
      </c>
      <c r="BM189" s="197" t="s">
        <v>1556</v>
      </c>
    </row>
    <row r="190" spans="1:65" s="2" customFormat="1" ht="16.5" customHeight="1">
      <c r="A190" s="34"/>
      <c r="B190" s="35"/>
      <c r="C190" s="186" t="s">
        <v>304</v>
      </c>
      <c r="D190" s="186" t="s">
        <v>145</v>
      </c>
      <c r="E190" s="187" t="s">
        <v>1557</v>
      </c>
      <c r="F190" s="188" t="s">
        <v>1558</v>
      </c>
      <c r="G190" s="189" t="s">
        <v>323</v>
      </c>
      <c r="H190" s="190">
        <v>20</v>
      </c>
      <c r="I190" s="191"/>
      <c r="J190" s="192">
        <f t="shared" si="20"/>
        <v>0</v>
      </c>
      <c r="K190" s="188" t="s">
        <v>1</v>
      </c>
      <c r="L190" s="39"/>
      <c r="M190" s="193" t="s">
        <v>1</v>
      </c>
      <c r="N190" s="194" t="s">
        <v>38</v>
      </c>
      <c r="O190" s="71"/>
      <c r="P190" s="195">
        <f t="shared" si="21"/>
        <v>0</v>
      </c>
      <c r="Q190" s="195">
        <v>0</v>
      </c>
      <c r="R190" s="195">
        <f t="shared" si="22"/>
        <v>0</v>
      </c>
      <c r="S190" s="195">
        <v>0</v>
      </c>
      <c r="T190" s="196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150</v>
      </c>
      <c r="AT190" s="197" t="s">
        <v>145</v>
      </c>
      <c r="AU190" s="197" t="s">
        <v>83</v>
      </c>
      <c r="AY190" s="17" t="s">
        <v>143</v>
      </c>
      <c r="BE190" s="198">
        <f t="shared" si="24"/>
        <v>0</v>
      </c>
      <c r="BF190" s="198">
        <f t="shared" si="25"/>
        <v>0</v>
      </c>
      <c r="BG190" s="198">
        <f t="shared" si="26"/>
        <v>0</v>
      </c>
      <c r="BH190" s="198">
        <f t="shared" si="27"/>
        <v>0</v>
      </c>
      <c r="BI190" s="198">
        <f t="shared" si="28"/>
        <v>0</v>
      </c>
      <c r="BJ190" s="17" t="s">
        <v>81</v>
      </c>
      <c r="BK190" s="198">
        <f t="shared" si="29"/>
        <v>0</v>
      </c>
      <c r="BL190" s="17" t="s">
        <v>150</v>
      </c>
      <c r="BM190" s="197" t="s">
        <v>1559</v>
      </c>
    </row>
    <row r="191" spans="1:65" s="2" customFormat="1" ht="16.5" customHeight="1">
      <c r="A191" s="34"/>
      <c r="B191" s="35"/>
      <c r="C191" s="186" t="s">
        <v>457</v>
      </c>
      <c r="D191" s="186" t="s">
        <v>145</v>
      </c>
      <c r="E191" s="187" t="s">
        <v>1560</v>
      </c>
      <c r="F191" s="188" t="s">
        <v>1561</v>
      </c>
      <c r="G191" s="189" t="s">
        <v>323</v>
      </c>
      <c r="H191" s="190">
        <v>2305</v>
      </c>
      <c r="I191" s="191"/>
      <c r="J191" s="192">
        <f t="shared" si="20"/>
        <v>0</v>
      </c>
      <c r="K191" s="188" t="s">
        <v>1</v>
      </c>
      <c r="L191" s="39"/>
      <c r="M191" s="193" t="s">
        <v>1</v>
      </c>
      <c r="N191" s="194" t="s">
        <v>38</v>
      </c>
      <c r="O191" s="71"/>
      <c r="P191" s="195">
        <f t="shared" si="21"/>
        <v>0</v>
      </c>
      <c r="Q191" s="195">
        <v>0</v>
      </c>
      <c r="R191" s="195">
        <f t="shared" si="22"/>
        <v>0</v>
      </c>
      <c r="S191" s="195">
        <v>0</v>
      </c>
      <c r="T191" s="196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150</v>
      </c>
      <c r="AT191" s="197" t="s">
        <v>145</v>
      </c>
      <c r="AU191" s="197" t="s">
        <v>83</v>
      </c>
      <c r="AY191" s="17" t="s">
        <v>143</v>
      </c>
      <c r="BE191" s="198">
        <f t="shared" si="24"/>
        <v>0</v>
      </c>
      <c r="BF191" s="198">
        <f t="shared" si="25"/>
        <v>0</v>
      </c>
      <c r="BG191" s="198">
        <f t="shared" si="26"/>
        <v>0</v>
      </c>
      <c r="BH191" s="198">
        <f t="shared" si="27"/>
        <v>0</v>
      </c>
      <c r="BI191" s="198">
        <f t="shared" si="28"/>
        <v>0</v>
      </c>
      <c r="BJ191" s="17" t="s">
        <v>81</v>
      </c>
      <c r="BK191" s="198">
        <f t="shared" si="29"/>
        <v>0</v>
      </c>
      <c r="BL191" s="17" t="s">
        <v>150</v>
      </c>
      <c r="BM191" s="197" t="s">
        <v>1562</v>
      </c>
    </row>
    <row r="192" spans="1:65" s="2" customFormat="1" ht="16.5" customHeight="1">
      <c r="A192" s="34"/>
      <c r="B192" s="35"/>
      <c r="C192" s="186" t="s">
        <v>308</v>
      </c>
      <c r="D192" s="186" t="s">
        <v>145</v>
      </c>
      <c r="E192" s="187" t="s">
        <v>1563</v>
      </c>
      <c r="F192" s="188" t="s">
        <v>1564</v>
      </c>
      <c r="G192" s="189" t="s">
        <v>323</v>
      </c>
      <c r="H192" s="190">
        <v>390</v>
      </c>
      <c r="I192" s="191"/>
      <c r="J192" s="192">
        <f t="shared" si="20"/>
        <v>0</v>
      </c>
      <c r="K192" s="188" t="s">
        <v>1</v>
      </c>
      <c r="L192" s="39"/>
      <c r="M192" s="193" t="s">
        <v>1</v>
      </c>
      <c r="N192" s="194" t="s">
        <v>38</v>
      </c>
      <c r="O192" s="71"/>
      <c r="P192" s="195">
        <f t="shared" si="21"/>
        <v>0</v>
      </c>
      <c r="Q192" s="195">
        <v>0</v>
      </c>
      <c r="R192" s="195">
        <f t="shared" si="22"/>
        <v>0</v>
      </c>
      <c r="S192" s="195">
        <v>0</v>
      </c>
      <c r="T192" s="196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150</v>
      </c>
      <c r="AT192" s="197" t="s">
        <v>145</v>
      </c>
      <c r="AU192" s="197" t="s">
        <v>83</v>
      </c>
      <c r="AY192" s="17" t="s">
        <v>143</v>
      </c>
      <c r="BE192" s="198">
        <f t="shared" si="24"/>
        <v>0</v>
      </c>
      <c r="BF192" s="198">
        <f t="shared" si="25"/>
        <v>0</v>
      </c>
      <c r="BG192" s="198">
        <f t="shared" si="26"/>
        <v>0</v>
      </c>
      <c r="BH192" s="198">
        <f t="shared" si="27"/>
        <v>0</v>
      </c>
      <c r="BI192" s="198">
        <f t="shared" si="28"/>
        <v>0</v>
      </c>
      <c r="BJ192" s="17" t="s">
        <v>81</v>
      </c>
      <c r="BK192" s="198">
        <f t="shared" si="29"/>
        <v>0</v>
      </c>
      <c r="BL192" s="17" t="s">
        <v>150</v>
      </c>
      <c r="BM192" s="197" t="s">
        <v>1565</v>
      </c>
    </row>
    <row r="193" spans="1:65" s="2" customFormat="1" ht="16.5" customHeight="1">
      <c r="A193" s="34"/>
      <c r="B193" s="35"/>
      <c r="C193" s="186" t="s">
        <v>465</v>
      </c>
      <c r="D193" s="186" t="s">
        <v>145</v>
      </c>
      <c r="E193" s="187" t="s">
        <v>1566</v>
      </c>
      <c r="F193" s="188" t="s">
        <v>1567</v>
      </c>
      <c r="G193" s="189" t="s">
        <v>323</v>
      </c>
      <c r="H193" s="190">
        <v>550</v>
      </c>
      <c r="I193" s="191"/>
      <c r="J193" s="192">
        <f t="shared" si="20"/>
        <v>0</v>
      </c>
      <c r="K193" s="188" t="s">
        <v>1</v>
      </c>
      <c r="L193" s="39"/>
      <c r="M193" s="193" t="s">
        <v>1</v>
      </c>
      <c r="N193" s="194" t="s">
        <v>38</v>
      </c>
      <c r="O193" s="71"/>
      <c r="P193" s="195">
        <f t="shared" si="21"/>
        <v>0</v>
      </c>
      <c r="Q193" s="195">
        <v>0</v>
      </c>
      <c r="R193" s="195">
        <f t="shared" si="22"/>
        <v>0</v>
      </c>
      <c r="S193" s="195">
        <v>0</v>
      </c>
      <c r="T193" s="196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150</v>
      </c>
      <c r="AT193" s="197" t="s">
        <v>145</v>
      </c>
      <c r="AU193" s="197" t="s">
        <v>83</v>
      </c>
      <c r="AY193" s="17" t="s">
        <v>143</v>
      </c>
      <c r="BE193" s="198">
        <f t="shared" si="24"/>
        <v>0</v>
      </c>
      <c r="BF193" s="198">
        <f t="shared" si="25"/>
        <v>0</v>
      </c>
      <c r="BG193" s="198">
        <f t="shared" si="26"/>
        <v>0</v>
      </c>
      <c r="BH193" s="198">
        <f t="shared" si="27"/>
        <v>0</v>
      </c>
      <c r="BI193" s="198">
        <f t="shared" si="28"/>
        <v>0</v>
      </c>
      <c r="BJ193" s="17" t="s">
        <v>81</v>
      </c>
      <c r="BK193" s="198">
        <f t="shared" si="29"/>
        <v>0</v>
      </c>
      <c r="BL193" s="17" t="s">
        <v>150</v>
      </c>
      <c r="BM193" s="197" t="s">
        <v>1568</v>
      </c>
    </row>
    <row r="194" spans="1:65" s="2" customFormat="1" ht="16.5" customHeight="1">
      <c r="A194" s="34"/>
      <c r="B194" s="35"/>
      <c r="C194" s="186" t="s">
        <v>313</v>
      </c>
      <c r="D194" s="186" t="s">
        <v>145</v>
      </c>
      <c r="E194" s="187" t="s">
        <v>1569</v>
      </c>
      <c r="F194" s="188" t="s">
        <v>1570</v>
      </c>
      <c r="G194" s="189" t="s">
        <v>323</v>
      </c>
      <c r="H194" s="190">
        <v>160</v>
      </c>
      <c r="I194" s="191"/>
      <c r="J194" s="192">
        <f t="shared" si="20"/>
        <v>0</v>
      </c>
      <c r="K194" s="188" t="s">
        <v>1</v>
      </c>
      <c r="L194" s="39"/>
      <c r="M194" s="193" t="s">
        <v>1</v>
      </c>
      <c r="N194" s="194" t="s">
        <v>38</v>
      </c>
      <c r="O194" s="71"/>
      <c r="P194" s="195">
        <f t="shared" si="21"/>
        <v>0</v>
      </c>
      <c r="Q194" s="195">
        <v>0</v>
      </c>
      <c r="R194" s="195">
        <f t="shared" si="22"/>
        <v>0</v>
      </c>
      <c r="S194" s="195">
        <v>0</v>
      </c>
      <c r="T194" s="196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150</v>
      </c>
      <c r="AT194" s="197" t="s">
        <v>145</v>
      </c>
      <c r="AU194" s="197" t="s">
        <v>83</v>
      </c>
      <c r="AY194" s="17" t="s">
        <v>143</v>
      </c>
      <c r="BE194" s="198">
        <f t="shared" si="24"/>
        <v>0</v>
      </c>
      <c r="BF194" s="198">
        <f t="shared" si="25"/>
        <v>0</v>
      </c>
      <c r="BG194" s="198">
        <f t="shared" si="26"/>
        <v>0</v>
      </c>
      <c r="BH194" s="198">
        <f t="shared" si="27"/>
        <v>0</v>
      </c>
      <c r="BI194" s="198">
        <f t="shared" si="28"/>
        <v>0</v>
      </c>
      <c r="BJ194" s="17" t="s">
        <v>81</v>
      </c>
      <c r="BK194" s="198">
        <f t="shared" si="29"/>
        <v>0</v>
      </c>
      <c r="BL194" s="17" t="s">
        <v>150</v>
      </c>
      <c r="BM194" s="197" t="s">
        <v>1571</v>
      </c>
    </row>
    <row r="195" spans="1:65" s="2" customFormat="1" ht="16.5" customHeight="1">
      <c r="A195" s="34"/>
      <c r="B195" s="35"/>
      <c r="C195" s="186" t="s">
        <v>472</v>
      </c>
      <c r="D195" s="186" t="s">
        <v>145</v>
      </c>
      <c r="E195" s="187" t="s">
        <v>1572</v>
      </c>
      <c r="F195" s="188" t="s">
        <v>1573</v>
      </c>
      <c r="G195" s="189" t="s">
        <v>323</v>
      </c>
      <c r="H195" s="190">
        <v>10</v>
      </c>
      <c r="I195" s="191"/>
      <c r="J195" s="192">
        <f t="shared" si="20"/>
        <v>0</v>
      </c>
      <c r="K195" s="188" t="s">
        <v>1</v>
      </c>
      <c r="L195" s="39"/>
      <c r="M195" s="193" t="s">
        <v>1</v>
      </c>
      <c r="N195" s="194" t="s">
        <v>38</v>
      </c>
      <c r="O195" s="71"/>
      <c r="P195" s="195">
        <f t="shared" si="21"/>
        <v>0</v>
      </c>
      <c r="Q195" s="195">
        <v>0</v>
      </c>
      <c r="R195" s="195">
        <f t="shared" si="22"/>
        <v>0</v>
      </c>
      <c r="S195" s="195">
        <v>0</v>
      </c>
      <c r="T195" s="196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150</v>
      </c>
      <c r="AT195" s="197" t="s">
        <v>145</v>
      </c>
      <c r="AU195" s="197" t="s">
        <v>83</v>
      </c>
      <c r="AY195" s="17" t="s">
        <v>143</v>
      </c>
      <c r="BE195" s="198">
        <f t="shared" si="24"/>
        <v>0</v>
      </c>
      <c r="BF195" s="198">
        <f t="shared" si="25"/>
        <v>0</v>
      </c>
      <c r="BG195" s="198">
        <f t="shared" si="26"/>
        <v>0</v>
      </c>
      <c r="BH195" s="198">
        <f t="shared" si="27"/>
        <v>0</v>
      </c>
      <c r="BI195" s="198">
        <f t="shared" si="28"/>
        <v>0</v>
      </c>
      <c r="BJ195" s="17" t="s">
        <v>81</v>
      </c>
      <c r="BK195" s="198">
        <f t="shared" si="29"/>
        <v>0</v>
      </c>
      <c r="BL195" s="17" t="s">
        <v>150</v>
      </c>
      <c r="BM195" s="197" t="s">
        <v>1574</v>
      </c>
    </row>
    <row r="196" spans="1:65" s="2" customFormat="1" ht="16.5" customHeight="1">
      <c r="A196" s="34"/>
      <c r="B196" s="35"/>
      <c r="C196" s="186" t="s">
        <v>318</v>
      </c>
      <c r="D196" s="186" t="s">
        <v>145</v>
      </c>
      <c r="E196" s="187" t="s">
        <v>1575</v>
      </c>
      <c r="F196" s="188" t="s">
        <v>1576</v>
      </c>
      <c r="G196" s="189" t="s">
        <v>323</v>
      </c>
      <c r="H196" s="190">
        <v>160</v>
      </c>
      <c r="I196" s="191"/>
      <c r="J196" s="192">
        <f t="shared" si="20"/>
        <v>0</v>
      </c>
      <c r="K196" s="188" t="s">
        <v>1</v>
      </c>
      <c r="L196" s="39"/>
      <c r="M196" s="193" t="s">
        <v>1</v>
      </c>
      <c r="N196" s="194" t="s">
        <v>38</v>
      </c>
      <c r="O196" s="71"/>
      <c r="P196" s="195">
        <f t="shared" si="21"/>
        <v>0</v>
      </c>
      <c r="Q196" s="195">
        <v>0</v>
      </c>
      <c r="R196" s="195">
        <f t="shared" si="22"/>
        <v>0</v>
      </c>
      <c r="S196" s="195">
        <v>0</v>
      </c>
      <c r="T196" s="196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150</v>
      </c>
      <c r="AT196" s="197" t="s">
        <v>145</v>
      </c>
      <c r="AU196" s="197" t="s">
        <v>83</v>
      </c>
      <c r="AY196" s="17" t="s">
        <v>143</v>
      </c>
      <c r="BE196" s="198">
        <f t="shared" si="24"/>
        <v>0</v>
      </c>
      <c r="BF196" s="198">
        <f t="shared" si="25"/>
        <v>0</v>
      </c>
      <c r="BG196" s="198">
        <f t="shared" si="26"/>
        <v>0</v>
      </c>
      <c r="BH196" s="198">
        <f t="shared" si="27"/>
        <v>0</v>
      </c>
      <c r="BI196" s="198">
        <f t="shared" si="28"/>
        <v>0</v>
      </c>
      <c r="BJ196" s="17" t="s">
        <v>81</v>
      </c>
      <c r="BK196" s="198">
        <f t="shared" si="29"/>
        <v>0</v>
      </c>
      <c r="BL196" s="17" t="s">
        <v>150</v>
      </c>
      <c r="BM196" s="197" t="s">
        <v>1577</v>
      </c>
    </row>
    <row r="197" spans="1:65" s="2" customFormat="1" ht="16.5" customHeight="1">
      <c r="A197" s="34"/>
      <c r="B197" s="35"/>
      <c r="C197" s="186" t="s">
        <v>482</v>
      </c>
      <c r="D197" s="186" t="s">
        <v>145</v>
      </c>
      <c r="E197" s="187" t="s">
        <v>1578</v>
      </c>
      <c r="F197" s="188" t="s">
        <v>1579</v>
      </c>
      <c r="G197" s="189" t="s">
        <v>323</v>
      </c>
      <c r="H197" s="190">
        <v>570</v>
      </c>
      <c r="I197" s="191"/>
      <c r="J197" s="192">
        <f t="shared" si="20"/>
        <v>0</v>
      </c>
      <c r="K197" s="188" t="s">
        <v>1</v>
      </c>
      <c r="L197" s="39"/>
      <c r="M197" s="193" t="s">
        <v>1</v>
      </c>
      <c r="N197" s="194" t="s">
        <v>38</v>
      </c>
      <c r="O197" s="71"/>
      <c r="P197" s="195">
        <f t="shared" si="21"/>
        <v>0</v>
      </c>
      <c r="Q197" s="195">
        <v>0</v>
      </c>
      <c r="R197" s="195">
        <f t="shared" si="22"/>
        <v>0</v>
      </c>
      <c r="S197" s="195">
        <v>0</v>
      </c>
      <c r="T197" s="196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150</v>
      </c>
      <c r="AT197" s="197" t="s">
        <v>145</v>
      </c>
      <c r="AU197" s="197" t="s">
        <v>83</v>
      </c>
      <c r="AY197" s="17" t="s">
        <v>143</v>
      </c>
      <c r="BE197" s="198">
        <f t="shared" si="24"/>
        <v>0</v>
      </c>
      <c r="BF197" s="198">
        <f t="shared" si="25"/>
        <v>0</v>
      </c>
      <c r="BG197" s="198">
        <f t="shared" si="26"/>
        <v>0</v>
      </c>
      <c r="BH197" s="198">
        <f t="shared" si="27"/>
        <v>0</v>
      </c>
      <c r="BI197" s="198">
        <f t="shared" si="28"/>
        <v>0</v>
      </c>
      <c r="BJ197" s="17" t="s">
        <v>81</v>
      </c>
      <c r="BK197" s="198">
        <f t="shared" si="29"/>
        <v>0</v>
      </c>
      <c r="BL197" s="17" t="s">
        <v>150</v>
      </c>
      <c r="BM197" s="197" t="s">
        <v>1580</v>
      </c>
    </row>
    <row r="198" spans="1:65" s="2" customFormat="1" ht="16.5" customHeight="1">
      <c r="A198" s="34"/>
      <c r="B198" s="35"/>
      <c r="C198" s="186" t="s">
        <v>324</v>
      </c>
      <c r="D198" s="186" t="s">
        <v>145</v>
      </c>
      <c r="E198" s="187" t="s">
        <v>1581</v>
      </c>
      <c r="F198" s="188" t="s">
        <v>1582</v>
      </c>
      <c r="G198" s="189" t="s">
        <v>323</v>
      </c>
      <c r="H198" s="190">
        <v>60</v>
      </c>
      <c r="I198" s="191"/>
      <c r="J198" s="192">
        <f t="shared" si="20"/>
        <v>0</v>
      </c>
      <c r="K198" s="188" t="s">
        <v>1</v>
      </c>
      <c r="L198" s="39"/>
      <c r="M198" s="193" t="s">
        <v>1</v>
      </c>
      <c r="N198" s="194" t="s">
        <v>38</v>
      </c>
      <c r="O198" s="71"/>
      <c r="P198" s="195">
        <f t="shared" si="21"/>
        <v>0</v>
      </c>
      <c r="Q198" s="195">
        <v>0</v>
      </c>
      <c r="R198" s="195">
        <f t="shared" si="22"/>
        <v>0</v>
      </c>
      <c r="S198" s="195">
        <v>0</v>
      </c>
      <c r="T198" s="196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150</v>
      </c>
      <c r="AT198" s="197" t="s">
        <v>145</v>
      </c>
      <c r="AU198" s="197" t="s">
        <v>83</v>
      </c>
      <c r="AY198" s="17" t="s">
        <v>143</v>
      </c>
      <c r="BE198" s="198">
        <f t="shared" si="24"/>
        <v>0</v>
      </c>
      <c r="BF198" s="198">
        <f t="shared" si="25"/>
        <v>0</v>
      </c>
      <c r="BG198" s="198">
        <f t="shared" si="26"/>
        <v>0</v>
      </c>
      <c r="BH198" s="198">
        <f t="shared" si="27"/>
        <v>0</v>
      </c>
      <c r="BI198" s="198">
        <f t="shared" si="28"/>
        <v>0</v>
      </c>
      <c r="BJ198" s="17" t="s">
        <v>81</v>
      </c>
      <c r="BK198" s="198">
        <f t="shared" si="29"/>
        <v>0</v>
      </c>
      <c r="BL198" s="17" t="s">
        <v>150</v>
      </c>
      <c r="BM198" s="197" t="s">
        <v>1583</v>
      </c>
    </row>
    <row r="199" spans="1:65" s="2" customFormat="1" ht="16.5" customHeight="1">
      <c r="A199" s="34"/>
      <c r="B199" s="35"/>
      <c r="C199" s="186" t="s">
        <v>491</v>
      </c>
      <c r="D199" s="186" t="s">
        <v>145</v>
      </c>
      <c r="E199" s="187" t="s">
        <v>1584</v>
      </c>
      <c r="F199" s="188" t="s">
        <v>1585</v>
      </c>
      <c r="G199" s="189" t="s">
        <v>215</v>
      </c>
      <c r="H199" s="190">
        <v>850</v>
      </c>
      <c r="I199" s="191"/>
      <c r="J199" s="192">
        <f t="shared" si="20"/>
        <v>0</v>
      </c>
      <c r="K199" s="188" t="s">
        <v>1</v>
      </c>
      <c r="L199" s="39"/>
      <c r="M199" s="193" t="s">
        <v>1</v>
      </c>
      <c r="N199" s="194" t="s">
        <v>38</v>
      </c>
      <c r="O199" s="71"/>
      <c r="P199" s="195">
        <f t="shared" si="21"/>
        <v>0</v>
      </c>
      <c r="Q199" s="195">
        <v>0</v>
      </c>
      <c r="R199" s="195">
        <f t="shared" si="22"/>
        <v>0</v>
      </c>
      <c r="S199" s="195">
        <v>0</v>
      </c>
      <c r="T199" s="196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150</v>
      </c>
      <c r="AT199" s="197" t="s">
        <v>145</v>
      </c>
      <c r="AU199" s="197" t="s">
        <v>83</v>
      </c>
      <c r="AY199" s="17" t="s">
        <v>143</v>
      </c>
      <c r="BE199" s="198">
        <f t="shared" si="24"/>
        <v>0</v>
      </c>
      <c r="BF199" s="198">
        <f t="shared" si="25"/>
        <v>0</v>
      </c>
      <c r="BG199" s="198">
        <f t="shared" si="26"/>
        <v>0</v>
      </c>
      <c r="BH199" s="198">
        <f t="shared" si="27"/>
        <v>0</v>
      </c>
      <c r="BI199" s="198">
        <f t="shared" si="28"/>
        <v>0</v>
      </c>
      <c r="BJ199" s="17" t="s">
        <v>81</v>
      </c>
      <c r="BK199" s="198">
        <f t="shared" si="29"/>
        <v>0</v>
      </c>
      <c r="BL199" s="17" t="s">
        <v>150</v>
      </c>
      <c r="BM199" s="197" t="s">
        <v>1586</v>
      </c>
    </row>
    <row r="200" spans="1:65" s="2" customFormat="1" ht="16.5" customHeight="1">
      <c r="A200" s="34"/>
      <c r="B200" s="35"/>
      <c r="C200" s="186" t="s">
        <v>331</v>
      </c>
      <c r="D200" s="186" t="s">
        <v>145</v>
      </c>
      <c r="E200" s="187" t="s">
        <v>1587</v>
      </c>
      <c r="F200" s="188" t="s">
        <v>1588</v>
      </c>
      <c r="G200" s="189" t="s">
        <v>215</v>
      </c>
      <c r="H200" s="190">
        <v>8</v>
      </c>
      <c r="I200" s="191"/>
      <c r="J200" s="192">
        <f t="shared" si="20"/>
        <v>0</v>
      </c>
      <c r="K200" s="188" t="s">
        <v>1</v>
      </c>
      <c r="L200" s="39"/>
      <c r="M200" s="193" t="s">
        <v>1</v>
      </c>
      <c r="N200" s="194" t="s">
        <v>38</v>
      </c>
      <c r="O200" s="71"/>
      <c r="P200" s="195">
        <f t="shared" si="21"/>
        <v>0</v>
      </c>
      <c r="Q200" s="195">
        <v>0</v>
      </c>
      <c r="R200" s="195">
        <f t="shared" si="22"/>
        <v>0</v>
      </c>
      <c r="S200" s="195">
        <v>0</v>
      </c>
      <c r="T200" s="196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150</v>
      </c>
      <c r="AT200" s="197" t="s">
        <v>145</v>
      </c>
      <c r="AU200" s="197" t="s">
        <v>83</v>
      </c>
      <c r="AY200" s="17" t="s">
        <v>143</v>
      </c>
      <c r="BE200" s="198">
        <f t="shared" si="24"/>
        <v>0</v>
      </c>
      <c r="BF200" s="198">
        <f t="shared" si="25"/>
        <v>0</v>
      </c>
      <c r="BG200" s="198">
        <f t="shared" si="26"/>
        <v>0</v>
      </c>
      <c r="BH200" s="198">
        <f t="shared" si="27"/>
        <v>0</v>
      </c>
      <c r="BI200" s="198">
        <f t="shared" si="28"/>
        <v>0</v>
      </c>
      <c r="BJ200" s="17" t="s">
        <v>81</v>
      </c>
      <c r="BK200" s="198">
        <f t="shared" si="29"/>
        <v>0</v>
      </c>
      <c r="BL200" s="17" t="s">
        <v>150</v>
      </c>
      <c r="BM200" s="197" t="s">
        <v>1589</v>
      </c>
    </row>
    <row r="201" spans="1:65" s="2" customFormat="1" ht="16.5" customHeight="1">
      <c r="A201" s="34"/>
      <c r="B201" s="35"/>
      <c r="C201" s="186" t="s">
        <v>501</v>
      </c>
      <c r="D201" s="186" t="s">
        <v>145</v>
      </c>
      <c r="E201" s="187" t="s">
        <v>1590</v>
      </c>
      <c r="F201" s="188" t="s">
        <v>1591</v>
      </c>
      <c r="G201" s="189" t="s">
        <v>215</v>
      </c>
      <c r="H201" s="190">
        <v>2</v>
      </c>
      <c r="I201" s="191"/>
      <c r="J201" s="192">
        <f t="shared" si="20"/>
        <v>0</v>
      </c>
      <c r="K201" s="188" t="s">
        <v>1</v>
      </c>
      <c r="L201" s="39"/>
      <c r="M201" s="193" t="s">
        <v>1</v>
      </c>
      <c r="N201" s="194" t="s">
        <v>38</v>
      </c>
      <c r="O201" s="71"/>
      <c r="P201" s="195">
        <f t="shared" si="21"/>
        <v>0</v>
      </c>
      <c r="Q201" s="195">
        <v>0</v>
      </c>
      <c r="R201" s="195">
        <f t="shared" si="22"/>
        <v>0</v>
      </c>
      <c r="S201" s="195">
        <v>0</v>
      </c>
      <c r="T201" s="196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150</v>
      </c>
      <c r="AT201" s="197" t="s">
        <v>145</v>
      </c>
      <c r="AU201" s="197" t="s">
        <v>83</v>
      </c>
      <c r="AY201" s="17" t="s">
        <v>143</v>
      </c>
      <c r="BE201" s="198">
        <f t="shared" si="24"/>
        <v>0</v>
      </c>
      <c r="BF201" s="198">
        <f t="shared" si="25"/>
        <v>0</v>
      </c>
      <c r="BG201" s="198">
        <f t="shared" si="26"/>
        <v>0</v>
      </c>
      <c r="BH201" s="198">
        <f t="shared" si="27"/>
        <v>0</v>
      </c>
      <c r="BI201" s="198">
        <f t="shared" si="28"/>
        <v>0</v>
      </c>
      <c r="BJ201" s="17" t="s">
        <v>81</v>
      </c>
      <c r="BK201" s="198">
        <f t="shared" si="29"/>
        <v>0</v>
      </c>
      <c r="BL201" s="17" t="s">
        <v>150</v>
      </c>
      <c r="BM201" s="197" t="s">
        <v>1592</v>
      </c>
    </row>
    <row r="202" spans="1:65" s="2" customFormat="1" ht="16.5" customHeight="1">
      <c r="A202" s="34"/>
      <c r="B202" s="35"/>
      <c r="C202" s="186" t="s">
        <v>336</v>
      </c>
      <c r="D202" s="186" t="s">
        <v>145</v>
      </c>
      <c r="E202" s="187" t="s">
        <v>1593</v>
      </c>
      <c r="F202" s="188" t="s">
        <v>1594</v>
      </c>
      <c r="G202" s="189" t="s">
        <v>215</v>
      </c>
      <c r="H202" s="190">
        <v>1</v>
      </c>
      <c r="I202" s="191"/>
      <c r="J202" s="192">
        <f t="shared" si="20"/>
        <v>0</v>
      </c>
      <c r="K202" s="188" t="s">
        <v>1</v>
      </c>
      <c r="L202" s="39"/>
      <c r="M202" s="193" t="s">
        <v>1</v>
      </c>
      <c r="N202" s="194" t="s">
        <v>38</v>
      </c>
      <c r="O202" s="71"/>
      <c r="P202" s="195">
        <f t="shared" si="21"/>
        <v>0</v>
      </c>
      <c r="Q202" s="195">
        <v>0</v>
      </c>
      <c r="R202" s="195">
        <f t="shared" si="22"/>
        <v>0</v>
      </c>
      <c r="S202" s="195">
        <v>0</v>
      </c>
      <c r="T202" s="196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150</v>
      </c>
      <c r="AT202" s="197" t="s">
        <v>145</v>
      </c>
      <c r="AU202" s="197" t="s">
        <v>83</v>
      </c>
      <c r="AY202" s="17" t="s">
        <v>143</v>
      </c>
      <c r="BE202" s="198">
        <f t="shared" si="24"/>
        <v>0</v>
      </c>
      <c r="BF202" s="198">
        <f t="shared" si="25"/>
        <v>0</v>
      </c>
      <c r="BG202" s="198">
        <f t="shared" si="26"/>
        <v>0</v>
      </c>
      <c r="BH202" s="198">
        <f t="shared" si="27"/>
        <v>0</v>
      </c>
      <c r="BI202" s="198">
        <f t="shared" si="28"/>
        <v>0</v>
      </c>
      <c r="BJ202" s="17" t="s">
        <v>81</v>
      </c>
      <c r="BK202" s="198">
        <f t="shared" si="29"/>
        <v>0</v>
      </c>
      <c r="BL202" s="17" t="s">
        <v>150</v>
      </c>
      <c r="BM202" s="197" t="s">
        <v>1595</v>
      </c>
    </row>
    <row r="203" spans="1:65" s="2" customFormat="1" ht="16.5" customHeight="1">
      <c r="A203" s="34"/>
      <c r="B203" s="35"/>
      <c r="C203" s="186" t="s">
        <v>510</v>
      </c>
      <c r="D203" s="186" t="s">
        <v>145</v>
      </c>
      <c r="E203" s="187" t="s">
        <v>1596</v>
      </c>
      <c r="F203" s="188" t="s">
        <v>1597</v>
      </c>
      <c r="G203" s="189" t="s">
        <v>215</v>
      </c>
      <c r="H203" s="190">
        <v>20</v>
      </c>
      <c r="I203" s="191"/>
      <c r="J203" s="192">
        <f t="shared" si="20"/>
        <v>0</v>
      </c>
      <c r="K203" s="188" t="s">
        <v>1</v>
      </c>
      <c r="L203" s="39"/>
      <c r="M203" s="193" t="s">
        <v>1</v>
      </c>
      <c r="N203" s="194" t="s">
        <v>38</v>
      </c>
      <c r="O203" s="71"/>
      <c r="P203" s="195">
        <f t="shared" si="21"/>
        <v>0</v>
      </c>
      <c r="Q203" s="195">
        <v>0</v>
      </c>
      <c r="R203" s="195">
        <f t="shared" si="22"/>
        <v>0</v>
      </c>
      <c r="S203" s="195">
        <v>0</v>
      </c>
      <c r="T203" s="196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150</v>
      </c>
      <c r="AT203" s="197" t="s">
        <v>145</v>
      </c>
      <c r="AU203" s="197" t="s">
        <v>83</v>
      </c>
      <c r="AY203" s="17" t="s">
        <v>143</v>
      </c>
      <c r="BE203" s="198">
        <f t="shared" si="24"/>
        <v>0</v>
      </c>
      <c r="BF203" s="198">
        <f t="shared" si="25"/>
        <v>0</v>
      </c>
      <c r="BG203" s="198">
        <f t="shared" si="26"/>
        <v>0</v>
      </c>
      <c r="BH203" s="198">
        <f t="shared" si="27"/>
        <v>0</v>
      </c>
      <c r="BI203" s="198">
        <f t="shared" si="28"/>
        <v>0</v>
      </c>
      <c r="BJ203" s="17" t="s">
        <v>81</v>
      </c>
      <c r="BK203" s="198">
        <f t="shared" si="29"/>
        <v>0</v>
      </c>
      <c r="BL203" s="17" t="s">
        <v>150</v>
      </c>
      <c r="BM203" s="197" t="s">
        <v>1598</v>
      </c>
    </row>
    <row r="204" spans="1:65" s="2" customFormat="1" ht="16.5" customHeight="1">
      <c r="A204" s="34"/>
      <c r="B204" s="35"/>
      <c r="C204" s="186" t="s">
        <v>340</v>
      </c>
      <c r="D204" s="186" t="s">
        <v>145</v>
      </c>
      <c r="E204" s="187" t="s">
        <v>1599</v>
      </c>
      <c r="F204" s="188" t="s">
        <v>1600</v>
      </c>
      <c r="G204" s="189" t="s">
        <v>215</v>
      </c>
      <c r="H204" s="190">
        <v>10</v>
      </c>
      <c r="I204" s="191"/>
      <c r="J204" s="192">
        <f t="shared" si="20"/>
        <v>0</v>
      </c>
      <c r="K204" s="188" t="s">
        <v>1</v>
      </c>
      <c r="L204" s="39"/>
      <c r="M204" s="193" t="s">
        <v>1</v>
      </c>
      <c r="N204" s="194" t="s">
        <v>38</v>
      </c>
      <c r="O204" s="71"/>
      <c r="P204" s="195">
        <f t="shared" si="21"/>
        <v>0</v>
      </c>
      <c r="Q204" s="195">
        <v>0</v>
      </c>
      <c r="R204" s="195">
        <f t="shared" si="22"/>
        <v>0</v>
      </c>
      <c r="S204" s="195">
        <v>0</v>
      </c>
      <c r="T204" s="196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150</v>
      </c>
      <c r="AT204" s="197" t="s">
        <v>145</v>
      </c>
      <c r="AU204" s="197" t="s">
        <v>83</v>
      </c>
      <c r="AY204" s="17" t="s">
        <v>143</v>
      </c>
      <c r="BE204" s="198">
        <f t="shared" si="24"/>
        <v>0</v>
      </c>
      <c r="BF204" s="198">
        <f t="shared" si="25"/>
        <v>0</v>
      </c>
      <c r="BG204" s="198">
        <f t="shared" si="26"/>
        <v>0</v>
      </c>
      <c r="BH204" s="198">
        <f t="shared" si="27"/>
        <v>0</v>
      </c>
      <c r="BI204" s="198">
        <f t="shared" si="28"/>
        <v>0</v>
      </c>
      <c r="BJ204" s="17" t="s">
        <v>81</v>
      </c>
      <c r="BK204" s="198">
        <f t="shared" si="29"/>
        <v>0</v>
      </c>
      <c r="BL204" s="17" t="s">
        <v>150</v>
      </c>
      <c r="BM204" s="197" t="s">
        <v>1601</v>
      </c>
    </row>
    <row r="205" spans="1:65" s="2" customFormat="1" ht="16.5" customHeight="1">
      <c r="A205" s="34"/>
      <c r="B205" s="35"/>
      <c r="C205" s="186" t="s">
        <v>525</v>
      </c>
      <c r="D205" s="186" t="s">
        <v>145</v>
      </c>
      <c r="E205" s="187" t="s">
        <v>1602</v>
      </c>
      <c r="F205" s="188" t="s">
        <v>1603</v>
      </c>
      <c r="G205" s="189" t="s">
        <v>215</v>
      </c>
      <c r="H205" s="190">
        <v>8</v>
      </c>
      <c r="I205" s="191"/>
      <c r="J205" s="192">
        <f t="shared" si="20"/>
        <v>0</v>
      </c>
      <c r="K205" s="188" t="s">
        <v>1</v>
      </c>
      <c r="L205" s="39"/>
      <c r="M205" s="193" t="s">
        <v>1</v>
      </c>
      <c r="N205" s="194" t="s">
        <v>38</v>
      </c>
      <c r="O205" s="71"/>
      <c r="P205" s="195">
        <f t="shared" si="21"/>
        <v>0</v>
      </c>
      <c r="Q205" s="195">
        <v>0</v>
      </c>
      <c r="R205" s="195">
        <f t="shared" si="22"/>
        <v>0</v>
      </c>
      <c r="S205" s="195">
        <v>0</v>
      </c>
      <c r="T205" s="196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150</v>
      </c>
      <c r="AT205" s="197" t="s">
        <v>145</v>
      </c>
      <c r="AU205" s="197" t="s">
        <v>83</v>
      </c>
      <c r="AY205" s="17" t="s">
        <v>143</v>
      </c>
      <c r="BE205" s="198">
        <f t="shared" si="24"/>
        <v>0</v>
      </c>
      <c r="BF205" s="198">
        <f t="shared" si="25"/>
        <v>0</v>
      </c>
      <c r="BG205" s="198">
        <f t="shared" si="26"/>
        <v>0</v>
      </c>
      <c r="BH205" s="198">
        <f t="shared" si="27"/>
        <v>0</v>
      </c>
      <c r="BI205" s="198">
        <f t="shared" si="28"/>
        <v>0</v>
      </c>
      <c r="BJ205" s="17" t="s">
        <v>81</v>
      </c>
      <c r="BK205" s="198">
        <f t="shared" si="29"/>
        <v>0</v>
      </c>
      <c r="BL205" s="17" t="s">
        <v>150</v>
      </c>
      <c r="BM205" s="197" t="s">
        <v>1604</v>
      </c>
    </row>
    <row r="206" spans="1:65" s="2" customFormat="1" ht="16.5" customHeight="1">
      <c r="A206" s="34"/>
      <c r="B206" s="35"/>
      <c r="C206" s="186" t="s">
        <v>345</v>
      </c>
      <c r="D206" s="186" t="s">
        <v>145</v>
      </c>
      <c r="E206" s="187" t="s">
        <v>1605</v>
      </c>
      <c r="F206" s="188" t="s">
        <v>1606</v>
      </c>
      <c r="G206" s="189" t="s">
        <v>215</v>
      </c>
      <c r="H206" s="190">
        <v>1</v>
      </c>
      <c r="I206" s="191"/>
      <c r="J206" s="192">
        <f t="shared" si="20"/>
        <v>0</v>
      </c>
      <c r="K206" s="188" t="s">
        <v>1</v>
      </c>
      <c r="L206" s="39"/>
      <c r="M206" s="193" t="s">
        <v>1</v>
      </c>
      <c r="N206" s="194" t="s">
        <v>38</v>
      </c>
      <c r="O206" s="71"/>
      <c r="P206" s="195">
        <f t="shared" si="21"/>
        <v>0</v>
      </c>
      <c r="Q206" s="195">
        <v>0</v>
      </c>
      <c r="R206" s="195">
        <f t="shared" si="22"/>
        <v>0</v>
      </c>
      <c r="S206" s="195">
        <v>0</v>
      </c>
      <c r="T206" s="196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150</v>
      </c>
      <c r="AT206" s="197" t="s">
        <v>145</v>
      </c>
      <c r="AU206" s="197" t="s">
        <v>83</v>
      </c>
      <c r="AY206" s="17" t="s">
        <v>143</v>
      </c>
      <c r="BE206" s="198">
        <f t="shared" si="24"/>
        <v>0</v>
      </c>
      <c r="BF206" s="198">
        <f t="shared" si="25"/>
        <v>0</v>
      </c>
      <c r="BG206" s="198">
        <f t="shared" si="26"/>
        <v>0</v>
      </c>
      <c r="BH206" s="198">
        <f t="shared" si="27"/>
        <v>0</v>
      </c>
      <c r="BI206" s="198">
        <f t="shared" si="28"/>
        <v>0</v>
      </c>
      <c r="BJ206" s="17" t="s">
        <v>81</v>
      </c>
      <c r="BK206" s="198">
        <f t="shared" si="29"/>
        <v>0</v>
      </c>
      <c r="BL206" s="17" t="s">
        <v>150</v>
      </c>
      <c r="BM206" s="197" t="s">
        <v>1607</v>
      </c>
    </row>
    <row r="207" spans="1:65" s="2" customFormat="1" ht="16.5" customHeight="1">
      <c r="A207" s="34"/>
      <c r="B207" s="35"/>
      <c r="C207" s="186" t="s">
        <v>537</v>
      </c>
      <c r="D207" s="186" t="s">
        <v>145</v>
      </c>
      <c r="E207" s="187" t="s">
        <v>1608</v>
      </c>
      <c r="F207" s="188" t="s">
        <v>1609</v>
      </c>
      <c r="G207" s="189" t="s">
        <v>215</v>
      </c>
      <c r="H207" s="190">
        <v>2</v>
      </c>
      <c r="I207" s="191"/>
      <c r="J207" s="192">
        <f t="shared" si="20"/>
        <v>0</v>
      </c>
      <c r="K207" s="188" t="s">
        <v>1</v>
      </c>
      <c r="L207" s="39"/>
      <c r="M207" s="193" t="s">
        <v>1</v>
      </c>
      <c r="N207" s="194" t="s">
        <v>38</v>
      </c>
      <c r="O207" s="71"/>
      <c r="P207" s="195">
        <f t="shared" si="21"/>
        <v>0</v>
      </c>
      <c r="Q207" s="195">
        <v>0</v>
      </c>
      <c r="R207" s="195">
        <f t="shared" si="22"/>
        <v>0</v>
      </c>
      <c r="S207" s="195">
        <v>0</v>
      </c>
      <c r="T207" s="196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150</v>
      </c>
      <c r="AT207" s="197" t="s">
        <v>145</v>
      </c>
      <c r="AU207" s="197" t="s">
        <v>83</v>
      </c>
      <c r="AY207" s="17" t="s">
        <v>143</v>
      </c>
      <c r="BE207" s="198">
        <f t="shared" si="24"/>
        <v>0</v>
      </c>
      <c r="BF207" s="198">
        <f t="shared" si="25"/>
        <v>0</v>
      </c>
      <c r="BG207" s="198">
        <f t="shared" si="26"/>
        <v>0</v>
      </c>
      <c r="BH207" s="198">
        <f t="shared" si="27"/>
        <v>0</v>
      </c>
      <c r="BI207" s="198">
        <f t="shared" si="28"/>
        <v>0</v>
      </c>
      <c r="BJ207" s="17" t="s">
        <v>81</v>
      </c>
      <c r="BK207" s="198">
        <f t="shared" si="29"/>
        <v>0</v>
      </c>
      <c r="BL207" s="17" t="s">
        <v>150</v>
      </c>
      <c r="BM207" s="197" t="s">
        <v>1610</v>
      </c>
    </row>
    <row r="208" spans="1:65" s="2" customFormat="1" ht="16.5" customHeight="1">
      <c r="A208" s="34"/>
      <c r="B208" s="35"/>
      <c r="C208" s="186" t="s">
        <v>350</v>
      </c>
      <c r="D208" s="186" t="s">
        <v>145</v>
      </c>
      <c r="E208" s="187" t="s">
        <v>1611</v>
      </c>
      <c r="F208" s="188" t="s">
        <v>1612</v>
      </c>
      <c r="G208" s="189" t="s">
        <v>215</v>
      </c>
      <c r="H208" s="190">
        <v>1</v>
      </c>
      <c r="I208" s="191"/>
      <c r="J208" s="192">
        <f t="shared" si="20"/>
        <v>0</v>
      </c>
      <c r="K208" s="188" t="s">
        <v>1</v>
      </c>
      <c r="L208" s="39"/>
      <c r="M208" s="193" t="s">
        <v>1</v>
      </c>
      <c r="N208" s="194" t="s">
        <v>38</v>
      </c>
      <c r="O208" s="71"/>
      <c r="P208" s="195">
        <f t="shared" si="21"/>
        <v>0</v>
      </c>
      <c r="Q208" s="195">
        <v>0</v>
      </c>
      <c r="R208" s="195">
        <f t="shared" si="22"/>
        <v>0</v>
      </c>
      <c r="S208" s="195">
        <v>0</v>
      </c>
      <c r="T208" s="196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150</v>
      </c>
      <c r="AT208" s="197" t="s">
        <v>145</v>
      </c>
      <c r="AU208" s="197" t="s">
        <v>83</v>
      </c>
      <c r="AY208" s="17" t="s">
        <v>143</v>
      </c>
      <c r="BE208" s="198">
        <f t="shared" si="24"/>
        <v>0</v>
      </c>
      <c r="BF208" s="198">
        <f t="shared" si="25"/>
        <v>0</v>
      </c>
      <c r="BG208" s="198">
        <f t="shared" si="26"/>
        <v>0</v>
      </c>
      <c r="BH208" s="198">
        <f t="shared" si="27"/>
        <v>0</v>
      </c>
      <c r="BI208" s="198">
        <f t="shared" si="28"/>
        <v>0</v>
      </c>
      <c r="BJ208" s="17" t="s">
        <v>81</v>
      </c>
      <c r="BK208" s="198">
        <f t="shared" si="29"/>
        <v>0</v>
      </c>
      <c r="BL208" s="17" t="s">
        <v>150</v>
      </c>
      <c r="BM208" s="197" t="s">
        <v>1613</v>
      </c>
    </row>
    <row r="209" spans="1:65" s="2" customFormat="1" ht="16.5" customHeight="1">
      <c r="A209" s="34"/>
      <c r="B209" s="35"/>
      <c r="C209" s="186" t="s">
        <v>549</v>
      </c>
      <c r="D209" s="186" t="s">
        <v>145</v>
      </c>
      <c r="E209" s="187" t="s">
        <v>1614</v>
      </c>
      <c r="F209" s="188" t="s">
        <v>1615</v>
      </c>
      <c r="G209" s="189" t="s">
        <v>215</v>
      </c>
      <c r="H209" s="190">
        <v>3</v>
      </c>
      <c r="I209" s="191"/>
      <c r="J209" s="192">
        <f t="shared" si="20"/>
        <v>0</v>
      </c>
      <c r="K209" s="188" t="s">
        <v>1</v>
      </c>
      <c r="L209" s="39"/>
      <c r="M209" s="193" t="s">
        <v>1</v>
      </c>
      <c r="N209" s="194" t="s">
        <v>38</v>
      </c>
      <c r="O209" s="71"/>
      <c r="P209" s="195">
        <f t="shared" si="21"/>
        <v>0</v>
      </c>
      <c r="Q209" s="195">
        <v>0</v>
      </c>
      <c r="R209" s="195">
        <f t="shared" si="22"/>
        <v>0</v>
      </c>
      <c r="S209" s="195">
        <v>0</v>
      </c>
      <c r="T209" s="196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150</v>
      </c>
      <c r="AT209" s="197" t="s">
        <v>145</v>
      </c>
      <c r="AU209" s="197" t="s">
        <v>83</v>
      </c>
      <c r="AY209" s="17" t="s">
        <v>143</v>
      </c>
      <c r="BE209" s="198">
        <f t="shared" si="24"/>
        <v>0</v>
      </c>
      <c r="BF209" s="198">
        <f t="shared" si="25"/>
        <v>0</v>
      </c>
      <c r="BG209" s="198">
        <f t="shared" si="26"/>
        <v>0</v>
      </c>
      <c r="BH209" s="198">
        <f t="shared" si="27"/>
        <v>0</v>
      </c>
      <c r="BI209" s="198">
        <f t="shared" si="28"/>
        <v>0</v>
      </c>
      <c r="BJ209" s="17" t="s">
        <v>81</v>
      </c>
      <c r="BK209" s="198">
        <f t="shared" si="29"/>
        <v>0</v>
      </c>
      <c r="BL209" s="17" t="s">
        <v>150</v>
      </c>
      <c r="BM209" s="197" t="s">
        <v>1616</v>
      </c>
    </row>
    <row r="210" spans="1:65" s="2" customFormat="1" ht="16.5" customHeight="1">
      <c r="A210" s="34"/>
      <c r="B210" s="35"/>
      <c r="C210" s="186" t="s">
        <v>358</v>
      </c>
      <c r="D210" s="186" t="s">
        <v>145</v>
      </c>
      <c r="E210" s="187" t="s">
        <v>1617</v>
      </c>
      <c r="F210" s="188" t="s">
        <v>1618</v>
      </c>
      <c r="G210" s="189" t="s">
        <v>215</v>
      </c>
      <c r="H210" s="190">
        <v>1</v>
      </c>
      <c r="I210" s="191"/>
      <c r="J210" s="192">
        <f t="shared" si="20"/>
        <v>0</v>
      </c>
      <c r="K210" s="188" t="s">
        <v>1</v>
      </c>
      <c r="L210" s="39"/>
      <c r="M210" s="193" t="s">
        <v>1</v>
      </c>
      <c r="N210" s="194" t="s">
        <v>38</v>
      </c>
      <c r="O210" s="71"/>
      <c r="P210" s="195">
        <f t="shared" si="21"/>
        <v>0</v>
      </c>
      <c r="Q210" s="195">
        <v>0</v>
      </c>
      <c r="R210" s="195">
        <f t="shared" si="22"/>
        <v>0</v>
      </c>
      <c r="S210" s="195">
        <v>0</v>
      </c>
      <c r="T210" s="196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150</v>
      </c>
      <c r="AT210" s="197" t="s">
        <v>145</v>
      </c>
      <c r="AU210" s="197" t="s">
        <v>83</v>
      </c>
      <c r="AY210" s="17" t="s">
        <v>143</v>
      </c>
      <c r="BE210" s="198">
        <f t="shared" si="24"/>
        <v>0</v>
      </c>
      <c r="BF210" s="198">
        <f t="shared" si="25"/>
        <v>0</v>
      </c>
      <c r="BG210" s="198">
        <f t="shared" si="26"/>
        <v>0</v>
      </c>
      <c r="BH210" s="198">
        <f t="shared" si="27"/>
        <v>0</v>
      </c>
      <c r="BI210" s="198">
        <f t="shared" si="28"/>
        <v>0</v>
      </c>
      <c r="BJ210" s="17" t="s">
        <v>81</v>
      </c>
      <c r="BK210" s="198">
        <f t="shared" si="29"/>
        <v>0</v>
      </c>
      <c r="BL210" s="17" t="s">
        <v>150</v>
      </c>
      <c r="BM210" s="197" t="s">
        <v>1619</v>
      </c>
    </row>
    <row r="211" spans="1:65" s="2" customFormat="1" ht="16.5" customHeight="1">
      <c r="A211" s="34"/>
      <c r="B211" s="35"/>
      <c r="C211" s="186" t="s">
        <v>562</v>
      </c>
      <c r="D211" s="186" t="s">
        <v>145</v>
      </c>
      <c r="E211" s="187" t="s">
        <v>1620</v>
      </c>
      <c r="F211" s="188" t="s">
        <v>1621</v>
      </c>
      <c r="G211" s="189" t="s">
        <v>215</v>
      </c>
      <c r="H211" s="190">
        <v>1</v>
      </c>
      <c r="I211" s="191"/>
      <c r="J211" s="192">
        <f t="shared" si="20"/>
        <v>0</v>
      </c>
      <c r="K211" s="188" t="s">
        <v>1</v>
      </c>
      <c r="L211" s="39"/>
      <c r="M211" s="193" t="s">
        <v>1</v>
      </c>
      <c r="N211" s="194" t="s">
        <v>38</v>
      </c>
      <c r="O211" s="71"/>
      <c r="P211" s="195">
        <f t="shared" si="21"/>
        <v>0</v>
      </c>
      <c r="Q211" s="195">
        <v>0</v>
      </c>
      <c r="R211" s="195">
        <f t="shared" si="22"/>
        <v>0</v>
      </c>
      <c r="S211" s="195">
        <v>0</v>
      </c>
      <c r="T211" s="196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150</v>
      </c>
      <c r="AT211" s="197" t="s">
        <v>145</v>
      </c>
      <c r="AU211" s="197" t="s">
        <v>83</v>
      </c>
      <c r="AY211" s="17" t="s">
        <v>143</v>
      </c>
      <c r="BE211" s="198">
        <f t="shared" si="24"/>
        <v>0</v>
      </c>
      <c r="BF211" s="198">
        <f t="shared" si="25"/>
        <v>0</v>
      </c>
      <c r="BG211" s="198">
        <f t="shared" si="26"/>
        <v>0</v>
      </c>
      <c r="BH211" s="198">
        <f t="shared" si="27"/>
        <v>0</v>
      </c>
      <c r="BI211" s="198">
        <f t="shared" si="28"/>
        <v>0</v>
      </c>
      <c r="BJ211" s="17" t="s">
        <v>81</v>
      </c>
      <c r="BK211" s="198">
        <f t="shared" si="29"/>
        <v>0</v>
      </c>
      <c r="BL211" s="17" t="s">
        <v>150</v>
      </c>
      <c r="BM211" s="197" t="s">
        <v>1622</v>
      </c>
    </row>
    <row r="212" spans="1:65" s="2" customFormat="1" ht="16.5" customHeight="1">
      <c r="A212" s="34"/>
      <c r="B212" s="35"/>
      <c r="C212" s="186" t="s">
        <v>362</v>
      </c>
      <c r="D212" s="186" t="s">
        <v>145</v>
      </c>
      <c r="E212" s="187" t="s">
        <v>1623</v>
      </c>
      <c r="F212" s="188" t="s">
        <v>1624</v>
      </c>
      <c r="G212" s="189" t="s">
        <v>215</v>
      </c>
      <c r="H212" s="190">
        <v>1</v>
      </c>
      <c r="I212" s="191"/>
      <c r="J212" s="192">
        <f t="shared" ref="J212:J243" si="30">ROUND(I212*H212,2)</f>
        <v>0</v>
      </c>
      <c r="K212" s="188" t="s">
        <v>1</v>
      </c>
      <c r="L212" s="39"/>
      <c r="M212" s="193" t="s">
        <v>1</v>
      </c>
      <c r="N212" s="194" t="s">
        <v>38</v>
      </c>
      <c r="O212" s="71"/>
      <c r="P212" s="195">
        <f t="shared" ref="P212:P243" si="31">O212*H212</f>
        <v>0</v>
      </c>
      <c r="Q212" s="195">
        <v>0</v>
      </c>
      <c r="R212" s="195">
        <f t="shared" ref="R212:R243" si="32">Q212*H212</f>
        <v>0</v>
      </c>
      <c r="S212" s="195">
        <v>0</v>
      </c>
      <c r="T212" s="196">
        <f t="shared" ref="T212:T243" si="33"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150</v>
      </c>
      <c r="AT212" s="197" t="s">
        <v>145</v>
      </c>
      <c r="AU212" s="197" t="s">
        <v>83</v>
      </c>
      <c r="AY212" s="17" t="s">
        <v>143</v>
      </c>
      <c r="BE212" s="198">
        <f t="shared" ref="BE212:BE221" si="34">IF(N212="základní",J212,0)</f>
        <v>0</v>
      </c>
      <c r="BF212" s="198">
        <f t="shared" ref="BF212:BF221" si="35">IF(N212="snížená",J212,0)</f>
        <v>0</v>
      </c>
      <c r="BG212" s="198">
        <f t="shared" ref="BG212:BG221" si="36">IF(N212="zákl. přenesená",J212,0)</f>
        <v>0</v>
      </c>
      <c r="BH212" s="198">
        <f t="shared" ref="BH212:BH221" si="37">IF(N212="sníž. přenesená",J212,0)</f>
        <v>0</v>
      </c>
      <c r="BI212" s="198">
        <f t="shared" ref="BI212:BI221" si="38">IF(N212="nulová",J212,0)</f>
        <v>0</v>
      </c>
      <c r="BJ212" s="17" t="s">
        <v>81</v>
      </c>
      <c r="BK212" s="198">
        <f t="shared" ref="BK212:BK221" si="39">ROUND(I212*H212,2)</f>
        <v>0</v>
      </c>
      <c r="BL212" s="17" t="s">
        <v>150</v>
      </c>
      <c r="BM212" s="197" t="s">
        <v>1625</v>
      </c>
    </row>
    <row r="213" spans="1:65" s="2" customFormat="1" ht="16.5" customHeight="1">
      <c r="A213" s="34"/>
      <c r="B213" s="35"/>
      <c r="C213" s="186" t="s">
        <v>580</v>
      </c>
      <c r="D213" s="186" t="s">
        <v>145</v>
      </c>
      <c r="E213" s="187" t="s">
        <v>1626</v>
      </c>
      <c r="F213" s="188" t="s">
        <v>1627</v>
      </c>
      <c r="G213" s="189" t="s">
        <v>215</v>
      </c>
      <c r="H213" s="190">
        <v>1</v>
      </c>
      <c r="I213" s="191"/>
      <c r="J213" s="192">
        <f t="shared" si="30"/>
        <v>0</v>
      </c>
      <c r="K213" s="188" t="s">
        <v>1</v>
      </c>
      <c r="L213" s="39"/>
      <c r="M213" s="193" t="s">
        <v>1</v>
      </c>
      <c r="N213" s="194" t="s">
        <v>38</v>
      </c>
      <c r="O213" s="71"/>
      <c r="P213" s="195">
        <f t="shared" si="31"/>
        <v>0</v>
      </c>
      <c r="Q213" s="195">
        <v>0</v>
      </c>
      <c r="R213" s="195">
        <f t="shared" si="32"/>
        <v>0</v>
      </c>
      <c r="S213" s="195">
        <v>0</v>
      </c>
      <c r="T213" s="196">
        <f t="shared" si="3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150</v>
      </c>
      <c r="AT213" s="197" t="s">
        <v>145</v>
      </c>
      <c r="AU213" s="197" t="s">
        <v>83</v>
      </c>
      <c r="AY213" s="17" t="s">
        <v>143</v>
      </c>
      <c r="BE213" s="198">
        <f t="shared" si="34"/>
        <v>0</v>
      </c>
      <c r="BF213" s="198">
        <f t="shared" si="35"/>
        <v>0</v>
      </c>
      <c r="BG213" s="198">
        <f t="shared" si="36"/>
        <v>0</v>
      </c>
      <c r="BH213" s="198">
        <f t="shared" si="37"/>
        <v>0</v>
      </c>
      <c r="BI213" s="198">
        <f t="shared" si="38"/>
        <v>0</v>
      </c>
      <c r="BJ213" s="17" t="s">
        <v>81</v>
      </c>
      <c r="BK213" s="198">
        <f t="shared" si="39"/>
        <v>0</v>
      </c>
      <c r="BL213" s="17" t="s">
        <v>150</v>
      </c>
      <c r="BM213" s="197" t="s">
        <v>1628</v>
      </c>
    </row>
    <row r="214" spans="1:65" s="2" customFormat="1" ht="16.5" customHeight="1">
      <c r="A214" s="34"/>
      <c r="B214" s="35"/>
      <c r="C214" s="186" t="s">
        <v>377</v>
      </c>
      <c r="D214" s="186" t="s">
        <v>145</v>
      </c>
      <c r="E214" s="187" t="s">
        <v>1629</v>
      </c>
      <c r="F214" s="188" t="s">
        <v>1630</v>
      </c>
      <c r="G214" s="189" t="s">
        <v>215</v>
      </c>
      <c r="H214" s="190">
        <v>22</v>
      </c>
      <c r="I214" s="191"/>
      <c r="J214" s="192">
        <f t="shared" si="30"/>
        <v>0</v>
      </c>
      <c r="K214" s="188" t="s">
        <v>1</v>
      </c>
      <c r="L214" s="39"/>
      <c r="M214" s="193" t="s">
        <v>1</v>
      </c>
      <c r="N214" s="194" t="s">
        <v>38</v>
      </c>
      <c r="O214" s="71"/>
      <c r="P214" s="195">
        <f t="shared" si="31"/>
        <v>0</v>
      </c>
      <c r="Q214" s="195">
        <v>0</v>
      </c>
      <c r="R214" s="195">
        <f t="shared" si="32"/>
        <v>0</v>
      </c>
      <c r="S214" s="195">
        <v>0</v>
      </c>
      <c r="T214" s="196">
        <f t="shared" si="3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150</v>
      </c>
      <c r="AT214" s="197" t="s">
        <v>145</v>
      </c>
      <c r="AU214" s="197" t="s">
        <v>83</v>
      </c>
      <c r="AY214" s="17" t="s">
        <v>143</v>
      </c>
      <c r="BE214" s="198">
        <f t="shared" si="34"/>
        <v>0</v>
      </c>
      <c r="BF214" s="198">
        <f t="shared" si="35"/>
        <v>0</v>
      </c>
      <c r="BG214" s="198">
        <f t="shared" si="36"/>
        <v>0</v>
      </c>
      <c r="BH214" s="198">
        <f t="shared" si="37"/>
        <v>0</v>
      </c>
      <c r="BI214" s="198">
        <f t="shared" si="38"/>
        <v>0</v>
      </c>
      <c r="BJ214" s="17" t="s">
        <v>81</v>
      </c>
      <c r="BK214" s="198">
        <f t="shared" si="39"/>
        <v>0</v>
      </c>
      <c r="BL214" s="17" t="s">
        <v>150</v>
      </c>
      <c r="BM214" s="197" t="s">
        <v>1631</v>
      </c>
    </row>
    <row r="215" spans="1:65" s="2" customFormat="1" ht="16.5" customHeight="1">
      <c r="A215" s="34"/>
      <c r="B215" s="35"/>
      <c r="C215" s="186" t="s">
        <v>596</v>
      </c>
      <c r="D215" s="186" t="s">
        <v>145</v>
      </c>
      <c r="E215" s="187" t="s">
        <v>1632</v>
      </c>
      <c r="F215" s="188" t="s">
        <v>1633</v>
      </c>
      <c r="G215" s="189" t="s">
        <v>215</v>
      </c>
      <c r="H215" s="190">
        <v>13</v>
      </c>
      <c r="I215" s="191"/>
      <c r="J215" s="192">
        <f t="shared" si="30"/>
        <v>0</v>
      </c>
      <c r="K215" s="188" t="s">
        <v>1</v>
      </c>
      <c r="L215" s="39"/>
      <c r="M215" s="193" t="s">
        <v>1</v>
      </c>
      <c r="N215" s="194" t="s">
        <v>38</v>
      </c>
      <c r="O215" s="71"/>
      <c r="P215" s="195">
        <f t="shared" si="31"/>
        <v>0</v>
      </c>
      <c r="Q215" s="195">
        <v>0</v>
      </c>
      <c r="R215" s="195">
        <f t="shared" si="32"/>
        <v>0</v>
      </c>
      <c r="S215" s="195">
        <v>0</v>
      </c>
      <c r="T215" s="196">
        <f t="shared" si="3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150</v>
      </c>
      <c r="AT215" s="197" t="s">
        <v>145</v>
      </c>
      <c r="AU215" s="197" t="s">
        <v>83</v>
      </c>
      <c r="AY215" s="17" t="s">
        <v>143</v>
      </c>
      <c r="BE215" s="198">
        <f t="shared" si="34"/>
        <v>0</v>
      </c>
      <c r="BF215" s="198">
        <f t="shared" si="35"/>
        <v>0</v>
      </c>
      <c r="BG215" s="198">
        <f t="shared" si="36"/>
        <v>0</v>
      </c>
      <c r="BH215" s="198">
        <f t="shared" si="37"/>
        <v>0</v>
      </c>
      <c r="BI215" s="198">
        <f t="shared" si="38"/>
        <v>0</v>
      </c>
      <c r="BJ215" s="17" t="s">
        <v>81</v>
      </c>
      <c r="BK215" s="198">
        <f t="shared" si="39"/>
        <v>0</v>
      </c>
      <c r="BL215" s="17" t="s">
        <v>150</v>
      </c>
      <c r="BM215" s="197" t="s">
        <v>1634</v>
      </c>
    </row>
    <row r="216" spans="1:65" s="2" customFormat="1" ht="16.5" customHeight="1">
      <c r="A216" s="34"/>
      <c r="B216" s="35"/>
      <c r="C216" s="186" t="s">
        <v>381</v>
      </c>
      <c r="D216" s="186" t="s">
        <v>145</v>
      </c>
      <c r="E216" s="187" t="s">
        <v>1635</v>
      </c>
      <c r="F216" s="188" t="s">
        <v>1636</v>
      </c>
      <c r="G216" s="189" t="s">
        <v>215</v>
      </c>
      <c r="H216" s="190">
        <v>1</v>
      </c>
      <c r="I216" s="191"/>
      <c r="J216" s="192">
        <f t="shared" si="30"/>
        <v>0</v>
      </c>
      <c r="K216" s="188" t="s">
        <v>1</v>
      </c>
      <c r="L216" s="39"/>
      <c r="M216" s="193" t="s">
        <v>1</v>
      </c>
      <c r="N216" s="194" t="s">
        <v>38</v>
      </c>
      <c r="O216" s="71"/>
      <c r="P216" s="195">
        <f t="shared" si="31"/>
        <v>0</v>
      </c>
      <c r="Q216" s="195">
        <v>0</v>
      </c>
      <c r="R216" s="195">
        <f t="shared" si="32"/>
        <v>0</v>
      </c>
      <c r="S216" s="195">
        <v>0</v>
      </c>
      <c r="T216" s="196">
        <f t="shared" si="3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150</v>
      </c>
      <c r="AT216" s="197" t="s">
        <v>145</v>
      </c>
      <c r="AU216" s="197" t="s">
        <v>83</v>
      </c>
      <c r="AY216" s="17" t="s">
        <v>143</v>
      </c>
      <c r="BE216" s="198">
        <f t="shared" si="34"/>
        <v>0</v>
      </c>
      <c r="BF216" s="198">
        <f t="shared" si="35"/>
        <v>0</v>
      </c>
      <c r="BG216" s="198">
        <f t="shared" si="36"/>
        <v>0</v>
      </c>
      <c r="BH216" s="198">
        <f t="shared" si="37"/>
        <v>0</v>
      </c>
      <c r="BI216" s="198">
        <f t="shared" si="38"/>
        <v>0</v>
      </c>
      <c r="BJ216" s="17" t="s">
        <v>81</v>
      </c>
      <c r="BK216" s="198">
        <f t="shared" si="39"/>
        <v>0</v>
      </c>
      <c r="BL216" s="17" t="s">
        <v>150</v>
      </c>
      <c r="BM216" s="197" t="s">
        <v>1637</v>
      </c>
    </row>
    <row r="217" spans="1:65" s="2" customFormat="1" ht="16.5" customHeight="1">
      <c r="A217" s="34"/>
      <c r="B217" s="35"/>
      <c r="C217" s="186" t="s">
        <v>605</v>
      </c>
      <c r="D217" s="186" t="s">
        <v>145</v>
      </c>
      <c r="E217" s="187" t="s">
        <v>1638</v>
      </c>
      <c r="F217" s="188" t="s">
        <v>1639</v>
      </c>
      <c r="G217" s="189" t="s">
        <v>215</v>
      </c>
      <c r="H217" s="190">
        <v>3</v>
      </c>
      <c r="I217" s="191"/>
      <c r="J217" s="192">
        <f t="shared" si="30"/>
        <v>0</v>
      </c>
      <c r="K217" s="188" t="s">
        <v>1</v>
      </c>
      <c r="L217" s="39"/>
      <c r="M217" s="193" t="s">
        <v>1</v>
      </c>
      <c r="N217" s="194" t="s">
        <v>38</v>
      </c>
      <c r="O217" s="71"/>
      <c r="P217" s="195">
        <f t="shared" si="31"/>
        <v>0</v>
      </c>
      <c r="Q217" s="195">
        <v>0</v>
      </c>
      <c r="R217" s="195">
        <f t="shared" si="32"/>
        <v>0</v>
      </c>
      <c r="S217" s="195">
        <v>0</v>
      </c>
      <c r="T217" s="196">
        <f t="shared" si="3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150</v>
      </c>
      <c r="AT217" s="197" t="s">
        <v>145</v>
      </c>
      <c r="AU217" s="197" t="s">
        <v>83</v>
      </c>
      <c r="AY217" s="17" t="s">
        <v>143</v>
      </c>
      <c r="BE217" s="198">
        <f t="shared" si="34"/>
        <v>0</v>
      </c>
      <c r="BF217" s="198">
        <f t="shared" si="35"/>
        <v>0</v>
      </c>
      <c r="BG217" s="198">
        <f t="shared" si="36"/>
        <v>0</v>
      </c>
      <c r="BH217" s="198">
        <f t="shared" si="37"/>
        <v>0</v>
      </c>
      <c r="BI217" s="198">
        <f t="shared" si="38"/>
        <v>0</v>
      </c>
      <c r="BJ217" s="17" t="s">
        <v>81</v>
      </c>
      <c r="BK217" s="198">
        <f t="shared" si="39"/>
        <v>0</v>
      </c>
      <c r="BL217" s="17" t="s">
        <v>150</v>
      </c>
      <c r="BM217" s="197" t="s">
        <v>1640</v>
      </c>
    </row>
    <row r="218" spans="1:65" s="2" customFormat="1" ht="16.5" customHeight="1">
      <c r="A218" s="34"/>
      <c r="B218" s="35"/>
      <c r="C218" s="186" t="s">
        <v>387</v>
      </c>
      <c r="D218" s="186" t="s">
        <v>145</v>
      </c>
      <c r="E218" s="187" t="s">
        <v>1641</v>
      </c>
      <c r="F218" s="188" t="s">
        <v>1642</v>
      </c>
      <c r="G218" s="189" t="s">
        <v>215</v>
      </c>
      <c r="H218" s="190">
        <v>18</v>
      </c>
      <c r="I218" s="191"/>
      <c r="J218" s="192">
        <f t="shared" si="30"/>
        <v>0</v>
      </c>
      <c r="K218" s="188" t="s">
        <v>1</v>
      </c>
      <c r="L218" s="39"/>
      <c r="M218" s="193" t="s">
        <v>1</v>
      </c>
      <c r="N218" s="194" t="s">
        <v>38</v>
      </c>
      <c r="O218" s="71"/>
      <c r="P218" s="195">
        <f t="shared" si="31"/>
        <v>0</v>
      </c>
      <c r="Q218" s="195">
        <v>0</v>
      </c>
      <c r="R218" s="195">
        <f t="shared" si="32"/>
        <v>0</v>
      </c>
      <c r="S218" s="195">
        <v>0</v>
      </c>
      <c r="T218" s="196">
        <f t="shared" si="3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150</v>
      </c>
      <c r="AT218" s="197" t="s">
        <v>145</v>
      </c>
      <c r="AU218" s="197" t="s">
        <v>83</v>
      </c>
      <c r="AY218" s="17" t="s">
        <v>143</v>
      </c>
      <c r="BE218" s="198">
        <f t="shared" si="34"/>
        <v>0</v>
      </c>
      <c r="BF218" s="198">
        <f t="shared" si="35"/>
        <v>0</v>
      </c>
      <c r="BG218" s="198">
        <f t="shared" si="36"/>
        <v>0</v>
      </c>
      <c r="BH218" s="198">
        <f t="shared" si="37"/>
        <v>0</v>
      </c>
      <c r="BI218" s="198">
        <f t="shared" si="38"/>
        <v>0</v>
      </c>
      <c r="BJ218" s="17" t="s">
        <v>81</v>
      </c>
      <c r="BK218" s="198">
        <f t="shared" si="39"/>
        <v>0</v>
      </c>
      <c r="BL218" s="17" t="s">
        <v>150</v>
      </c>
      <c r="BM218" s="197" t="s">
        <v>1643</v>
      </c>
    </row>
    <row r="219" spans="1:65" s="2" customFormat="1" ht="16.5" customHeight="1">
      <c r="A219" s="34"/>
      <c r="B219" s="35"/>
      <c r="C219" s="186" t="s">
        <v>615</v>
      </c>
      <c r="D219" s="186" t="s">
        <v>145</v>
      </c>
      <c r="E219" s="187" t="s">
        <v>1644</v>
      </c>
      <c r="F219" s="188" t="s">
        <v>1645</v>
      </c>
      <c r="G219" s="189" t="s">
        <v>215</v>
      </c>
      <c r="H219" s="190">
        <v>68</v>
      </c>
      <c r="I219" s="191"/>
      <c r="J219" s="192">
        <f t="shared" si="30"/>
        <v>0</v>
      </c>
      <c r="K219" s="188" t="s">
        <v>1</v>
      </c>
      <c r="L219" s="39"/>
      <c r="M219" s="193" t="s">
        <v>1</v>
      </c>
      <c r="N219" s="194" t="s">
        <v>38</v>
      </c>
      <c r="O219" s="71"/>
      <c r="P219" s="195">
        <f t="shared" si="31"/>
        <v>0</v>
      </c>
      <c r="Q219" s="195">
        <v>0</v>
      </c>
      <c r="R219" s="195">
        <f t="shared" si="32"/>
        <v>0</v>
      </c>
      <c r="S219" s="195">
        <v>0</v>
      </c>
      <c r="T219" s="196">
        <f t="shared" si="3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150</v>
      </c>
      <c r="AT219" s="197" t="s">
        <v>145</v>
      </c>
      <c r="AU219" s="197" t="s">
        <v>83</v>
      </c>
      <c r="AY219" s="17" t="s">
        <v>143</v>
      </c>
      <c r="BE219" s="198">
        <f t="shared" si="34"/>
        <v>0</v>
      </c>
      <c r="BF219" s="198">
        <f t="shared" si="35"/>
        <v>0</v>
      </c>
      <c r="BG219" s="198">
        <f t="shared" si="36"/>
        <v>0</v>
      </c>
      <c r="BH219" s="198">
        <f t="shared" si="37"/>
        <v>0</v>
      </c>
      <c r="BI219" s="198">
        <f t="shared" si="38"/>
        <v>0</v>
      </c>
      <c r="BJ219" s="17" t="s">
        <v>81</v>
      </c>
      <c r="BK219" s="198">
        <f t="shared" si="39"/>
        <v>0</v>
      </c>
      <c r="BL219" s="17" t="s">
        <v>150</v>
      </c>
      <c r="BM219" s="197" t="s">
        <v>1646</v>
      </c>
    </row>
    <row r="220" spans="1:65" s="2" customFormat="1" ht="16.5" customHeight="1">
      <c r="A220" s="34"/>
      <c r="B220" s="35"/>
      <c r="C220" s="186" t="s">
        <v>391</v>
      </c>
      <c r="D220" s="186" t="s">
        <v>145</v>
      </c>
      <c r="E220" s="187" t="s">
        <v>1647</v>
      </c>
      <c r="F220" s="188" t="s">
        <v>1648</v>
      </c>
      <c r="G220" s="189" t="s">
        <v>215</v>
      </c>
      <c r="H220" s="190">
        <v>12</v>
      </c>
      <c r="I220" s="191"/>
      <c r="J220" s="192">
        <f t="shared" si="30"/>
        <v>0</v>
      </c>
      <c r="K220" s="188" t="s">
        <v>1</v>
      </c>
      <c r="L220" s="39"/>
      <c r="M220" s="193" t="s">
        <v>1</v>
      </c>
      <c r="N220" s="194" t="s">
        <v>38</v>
      </c>
      <c r="O220" s="71"/>
      <c r="P220" s="195">
        <f t="shared" si="31"/>
        <v>0</v>
      </c>
      <c r="Q220" s="195">
        <v>0</v>
      </c>
      <c r="R220" s="195">
        <f t="shared" si="32"/>
        <v>0</v>
      </c>
      <c r="S220" s="195">
        <v>0</v>
      </c>
      <c r="T220" s="196">
        <f t="shared" si="3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150</v>
      </c>
      <c r="AT220" s="197" t="s">
        <v>145</v>
      </c>
      <c r="AU220" s="197" t="s">
        <v>83</v>
      </c>
      <c r="AY220" s="17" t="s">
        <v>143</v>
      </c>
      <c r="BE220" s="198">
        <f t="shared" si="34"/>
        <v>0</v>
      </c>
      <c r="BF220" s="198">
        <f t="shared" si="35"/>
        <v>0</v>
      </c>
      <c r="BG220" s="198">
        <f t="shared" si="36"/>
        <v>0</v>
      </c>
      <c r="BH220" s="198">
        <f t="shared" si="37"/>
        <v>0</v>
      </c>
      <c r="BI220" s="198">
        <f t="shared" si="38"/>
        <v>0</v>
      </c>
      <c r="BJ220" s="17" t="s">
        <v>81</v>
      </c>
      <c r="BK220" s="198">
        <f t="shared" si="39"/>
        <v>0</v>
      </c>
      <c r="BL220" s="17" t="s">
        <v>150</v>
      </c>
      <c r="BM220" s="197" t="s">
        <v>1649</v>
      </c>
    </row>
    <row r="221" spans="1:65" s="2" customFormat="1" ht="16.5" customHeight="1">
      <c r="A221" s="34"/>
      <c r="B221" s="35"/>
      <c r="C221" s="186" t="s">
        <v>630</v>
      </c>
      <c r="D221" s="186" t="s">
        <v>145</v>
      </c>
      <c r="E221" s="187" t="s">
        <v>1650</v>
      </c>
      <c r="F221" s="188" t="s">
        <v>1651</v>
      </c>
      <c r="G221" s="189" t="s">
        <v>215</v>
      </c>
      <c r="H221" s="190">
        <v>5</v>
      </c>
      <c r="I221" s="191"/>
      <c r="J221" s="192">
        <f t="shared" si="30"/>
        <v>0</v>
      </c>
      <c r="K221" s="188" t="s">
        <v>1</v>
      </c>
      <c r="L221" s="39"/>
      <c r="M221" s="193" t="s">
        <v>1</v>
      </c>
      <c r="N221" s="194" t="s">
        <v>38</v>
      </c>
      <c r="O221" s="71"/>
      <c r="P221" s="195">
        <f t="shared" si="31"/>
        <v>0</v>
      </c>
      <c r="Q221" s="195">
        <v>0</v>
      </c>
      <c r="R221" s="195">
        <f t="shared" si="32"/>
        <v>0</v>
      </c>
      <c r="S221" s="195">
        <v>0</v>
      </c>
      <c r="T221" s="196">
        <f t="shared" si="3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150</v>
      </c>
      <c r="AT221" s="197" t="s">
        <v>145</v>
      </c>
      <c r="AU221" s="197" t="s">
        <v>83</v>
      </c>
      <c r="AY221" s="17" t="s">
        <v>143</v>
      </c>
      <c r="BE221" s="198">
        <f t="shared" si="34"/>
        <v>0</v>
      </c>
      <c r="BF221" s="198">
        <f t="shared" si="35"/>
        <v>0</v>
      </c>
      <c r="BG221" s="198">
        <f t="shared" si="36"/>
        <v>0</v>
      </c>
      <c r="BH221" s="198">
        <f t="shared" si="37"/>
        <v>0</v>
      </c>
      <c r="BI221" s="198">
        <f t="shared" si="38"/>
        <v>0</v>
      </c>
      <c r="BJ221" s="17" t="s">
        <v>81</v>
      </c>
      <c r="BK221" s="198">
        <f t="shared" si="39"/>
        <v>0</v>
      </c>
      <c r="BL221" s="17" t="s">
        <v>150</v>
      </c>
      <c r="BM221" s="197" t="s">
        <v>1652</v>
      </c>
    </row>
    <row r="222" spans="1:65" s="12" customFormat="1" ht="22.9" customHeight="1">
      <c r="B222" s="170"/>
      <c r="C222" s="171"/>
      <c r="D222" s="172" t="s">
        <v>72</v>
      </c>
      <c r="E222" s="184" t="s">
        <v>1653</v>
      </c>
      <c r="F222" s="184" t="s">
        <v>1654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SUM(P223:P236)</f>
        <v>0</v>
      </c>
      <c r="Q222" s="178"/>
      <c r="R222" s="179">
        <f>SUM(R223:R236)</f>
        <v>0</v>
      </c>
      <c r="S222" s="178"/>
      <c r="T222" s="180">
        <f>SUM(T223:T236)</f>
        <v>0</v>
      </c>
      <c r="AR222" s="181" t="s">
        <v>81</v>
      </c>
      <c r="AT222" s="182" t="s">
        <v>72</v>
      </c>
      <c r="AU222" s="182" t="s">
        <v>81</v>
      </c>
      <c r="AY222" s="181" t="s">
        <v>143</v>
      </c>
      <c r="BK222" s="183">
        <f>SUM(BK223:BK236)</f>
        <v>0</v>
      </c>
    </row>
    <row r="223" spans="1:65" s="2" customFormat="1" ht="16.5" customHeight="1">
      <c r="A223" s="34"/>
      <c r="B223" s="35"/>
      <c r="C223" s="186" t="s">
        <v>396</v>
      </c>
      <c r="D223" s="186" t="s">
        <v>145</v>
      </c>
      <c r="E223" s="187" t="s">
        <v>1655</v>
      </c>
      <c r="F223" s="188" t="s">
        <v>1656</v>
      </c>
      <c r="G223" s="189" t="s">
        <v>1657</v>
      </c>
      <c r="H223" s="190">
        <v>0.01</v>
      </c>
      <c r="I223" s="191"/>
      <c r="J223" s="192">
        <f t="shared" ref="J223:J236" si="40">ROUND(I223*H223,2)</f>
        <v>0</v>
      </c>
      <c r="K223" s="188" t="s">
        <v>1</v>
      </c>
      <c r="L223" s="39"/>
      <c r="M223" s="193" t="s">
        <v>1</v>
      </c>
      <c r="N223" s="194" t="s">
        <v>38</v>
      </c>
      <c r="O223" s="71"/>
      <c r="P223" s="195">
        <f t="shared" ref="P223:P236" si="41">O223*H223</f>
        <v>0</v>
      </c>
      <c r="Q223" s="195">
        <v>0</v>
      </c>
      <c r="R223" s="195">
        <f t="shared" ref="R223:R236" si="42">Q223*H223</f>
        <v>0</v>
      </c>
      <c r="S223" s="195">
        <v>0</v>
      </c>
      <c r="T223" s="196">
        <f t="shared" ref="T223:T236" si="43"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150</v>
      </c>
      <c r="AT223" s="197" t="s">
        <v>145</v>
      </c>
      <c r="AU223" s="197" t="s">
        <v>83</v>
      </c>
      <c r="AY223" s="17" t="s">
        <v>143</v>
      </c>
      <c r="BE223" s="198">
        <f t="shared" ref="BE223:BE236" si="44">IF(N223="základní",J223,0)</f>
        <v>0</v>
      </c>
      <c r="BF223" s="198">
        <f t="shared" ref="BF223:BF236" si="45">IF(N223="snížená",J223,0)</f>
        <v>0</v>
      </c>
      <c r="BG223" s="198">
        <f t="shared" ref="BG223:BG236" si="46">IF(N223="zákl. přenesená",J223,0)</f>
        <v>0</v>
      </c>
      <c r="BH223" s="198">
        <f t="shared" ref="BH223:BH236" si="47">IF(N223="sníž. přenesená",J223,0)</f>
        <v>0</v>
      </c>
      <c r="BI223" s="198">
        <f t="shared" ref="BI223:BI236" si="48">IF(N223="nulová",J223,0)</f>
        <v>0</v>
      </c>
      <c r="BJ223" s="17" t="s">
        <v>81</v>
      </c>
      <c r="BK223" s="198">
        <f t="shared" ref="BK223:BK236" si="49">ROUND(I223*H223,2)</f>
        <v>0</v>
      </c>
      <c r="BL223" s="17" t="s">
        <v>150</v>
      </c>
      <c r="BM223" s="197" t="s">
        <v>1658</v>
      </c>
    </row>
    <row r="224" spans="1:65" s="2" customFormat="1" ht="16.5" customHeight="1">
      <c r="A224" s="34"/>
      <c r="B224" s="35"/>
      <c r="C224" s="186" t="s">
        <v>641</v>
      </c>
      <c r="D224" s="186" t="s">
        <v>145</v>
      </c>
      <c r="E224" s="187" t="s">
        <v>1659</v>
      </c>
      <c r="F224" s="188" t="s">
        <v>1660</v>
      </c>
      <c r="G224" s="189" t="s">
        <v>323</v>
      </c>
      <c r="H224" s="190">
        <v>10</v>
      </c>
      <c r="I224" s="191"/>
      <c r="J224" s="192">
        <f t="shared" si="40"/>
        <v>0</v>
      </c>
      <c r="K224" s="188" t="s">
        <v>1</v>
      </c>
      <c r="L224" s="39"/>
      <c r="M224" s="193" t="s">
        <v>1</v>
      </c>
      <c r="N224" s="194" t="s">
        <v>38</v>
      </c>
      <c r="O224" s="71"/>
      <c r="P224" s="195">
        <f t="shared" si="41"/>
        <v>0</v>
      </c>
      <c r="Q224" s="195">
        <v>0</v>
      </c>
      <c r="R224" s="195">
        <f t="shared" si="42"/>
        <v>0</v>
      </c>
      <c r="S224" s="195">
        <v>0</v>
      </c>
      <c r="T224" s="196">
        <f t="shared" si="4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150</v>
      </c>
      <c r="AT224" s="197" t="s">
        <v>145</v>
      </c>
      <c r="AU224" s="197" t="s">
        <v>83</v>
      </c>
      <c r="AY224" s="17" t="s">
        <v>143</v>
      </c>
      <c r="BE224" s="198">
        <f t="shared" si="44"/>
        <v>0</v>
      </c>
      <c r="BF224" s="198">
        <f t="shared" si="45"/>
        <v>0</v>
      </c>
      <c r="BG224" s="198">
        <f t="shared" si="46"/>
        <v>0</v>
      </c>
      <c r="BH224" s="198">
        <f t="shared" si="47"/>
        <v>0</v>
      </c>
      <c r="BI224" s="198">
        <f t="shared" si="48"/>
        <v>0</v>
      </c>
      <c r="BJ224" s="17" t="s">
        <v>81</v>
      </c>
      <c r="BK224" s="198">
        <f t="shared" si="49"/>
        <v>0</v>
      </c>
      <c r="BL224" s="17" t="s">
        <v>150</v>
      </c>
      <c r="BM224" s="197" t="s">
        <v>1661</v>
      </c>
    </row>
    <row r="225" spans="1:65" s="2" customFormat="1" ht="16.5" customHeight="1">
      <c r="A225" s="34"/>
      <c r="B225" s="35"/>
      <c r="C225" s="186" t="s">
        <v>400</v>
      </c>
      <c r="D225" s="186" t="s">
        <v>145</v>
      </c>
      <c r="E225" s="187" t="s">
        <v>1662</v>
      </c>
      <c r="F225" s="188" t="s">
        <v>1663</v>
      </c>
      <c r="G225" s="189" t="s">
        <v>148</v>
      </c>
      <c r="H225" s="190">
        <v>2.8</v>
      </c>
      <c r="I225" s="191"/>
      <c r="J225" s="192">
        <f t="shared" si="40"/>
        <v>0</v>
      </c>
      <c r="K225" s="188" t="s">
        <v>1</v>
      </c>
      <c r="L225" s="39"/>
      <c r="M225" s="193" t="s">
        <v>1</v>
      </c>
      <c r="N225" s="194" t="s">
        <v>38</v>
      </c>
      <c r="O225" s="71"/>
      <c r="P225" s="195">
        <f t="shared" si="41"/>
        <v>0</v>
      </c>
      <c r="Q225" s="195">
        <v>0</v>
      </c>
      <c r="R225" s="195">
        <f t="shared" si="42"/>
        <v>0</v>
      </c>
      <c r="S225" s="195">
        <v>0</v>
      </c>
      <c r="T225" s="196">
        <f t="shared" si="4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150</v>
      </c>
      <c r="AT225" s="197" t="s">
        <v>145</v>
      </c>
      <c r="AU225" s="197" t="s">
        <v>83</v>
      </c>
      <c r="AY225" s="17" t="s">
        <v>143</v>
      </c>
      <c r="BE225" s="198">
        <f t="shared" si="44"/>
        <v>0</v>
      </c>
      <c r="BF225" s="198">
        <f t="shared" si="45"/>
        <v>0</v>
      </c>
      <c r="BG225" s="198">
        <f t="shared" si="46"/>
        <v>0</v>
      </c>
      <c r="BH225" s="198">
        <f t="shared" si="47"/>
        <v>0</v>
      </c>
      <c r="BI225" s="198">
        <f t="shared" si="48"/>
        <v>0</v>
      </c>
      <c r="BJ225" s="17" t="s">
        <v>81</v>
      </c>
      <c r="BK225" s="198">
        <f t="shared" si="49"/>
        <v>0</v>
      </c>
      <c r="BL225" s="17" t="s">
        <v>150</v>
      </c>
      <c r="BM225" s="197" t="s">
        <v>1664</v>
      </c>
    </row>
    <row r="226" spans="1:65" s="2" customFormat="1" ht="16.5" customHeight="1">
      <c r="A226" s="34"/>
      <c r="B226" s="35"/>
      <c r="C226" s="186" t="s">
        <v>650</v>
      </c>
      <c r="D226" s="186" t="s">
        <v>145</v>
      </c>
      <c r="E226" s="187" t="s">
        <v>1665</v>
      </c>
      <c r="F226" s="188" t="s">
        <v>1666</v>
      </c>
      <c r="G226" s="189" t="s">
        <v>323</v>
      </c>
      <c r="H226" s="190">
        <v>10</v>
      </c>
      <c r="I226" s="191"/>
      <c r="J226" s="192">
        <f t="shared" si="40"/>
        <v>0</v>
      </c>
      <c r="K226" s="188" t="s">
        <v>1</v>
      </c>
      <c r="L226" s="39"/>
      <c r="M226" s="193" t="s">
        <v>1</v>
      </c>
      <c r="N226" s="194" t="s">
        <v>38</v>
      </c>
      <c r="O226" s="71"/>
      <c r="P226" s="195">
        <f t="shared" si="41"/>
        <v>0</v>
      </c>
      <c r="Q226" s="195">
        <v>0</v>
      </c>
      <c r="R226" s="195">
        <f t="shared" si="42"/>
        <v>0</v>
      </c>
      <c r="S226" s="195">
        <v>0</v>
      </c>
      <c r="T226" s="196">
        <f t="shared" si="4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150</v>
      </c>
      <c r="AT226" s="197" t="s">
        <v>145</v>
      </c>
      <c r="AU226" s="197" t="s">
        <v>83</v>
      </c>
      <c r="AY226" s="17" t="s">
        <v>143</v>
      </c>
      <c r="BE226" s="198">
        <f t="shared" si="44"/>
        <v>0</v>
      </c>
      <c r="BF226" s="198">
        <f t="shared" si="45"/>
        <v>0</v>
      </c>
      <c r="BG226" s="198">
        <f t="shared" si="46"/>
        <v>0</v>
      </c>
      <c r="BH226" s="198">
        <f t="shared" si="47"/>
        <v>0</v>
      </c>
      <c r="BI226" s="198">
        <f t="shared" si="48"/>
        <v>0</v>
      </c>
      <c r="BJ226" s="17" t="s">
        <v>81</v>
      </c>
      <c r="BK226" s="198">
        <f t="shared" si="49"/>
        <v>0</v>
      </c>
      <c r="BL226" s="17" t="s">
        <v>150</v>
      </c>
      <c r="BM226" s="197" t="s">
        <v>1667</v>
      </c>
    </row>
    <row r="227" spans="1:65" s="2" customFormat="1" ht="16.5" customHeight="1">
      <c r="A227" s="34"/>
      <c r="B227" s="35"/>
      <c r="C227" s="186" t="s">
        <v>405</v>
      </c>
      <c r="D227" s="186" t="s">
        <v>145</v>
      </c>
      <c r="E227" s="187" t="s">
        <v>1668</v>
      </c>
      <c r="F227" s="188" t="s">
        <v>1669</v>
      </c>
      <c r="G227" s="189" t="s">
        <v>323</v>
      </c>
      <c r="H227" s="190">
        <v>10</v>
      </c>
      <c r="I227" s="191"/>
      <c r="J227" s="192">
        <f t="shared" si="40"/>
        <v>0</v>
      </c>
      <c r="K227" s="188" t="s">
        <v>1</v>
      </c>
      <c r="L227" s="39"/>
      <c r="M227" s="193" t="s">
        <v>1</v>
      </c>
      <c r="N227" s="194" t="s">
        <v>38</v>
      </c>
      <c r="O227" s="71"/>
      <c r="P227" s="195">
        <f t="shared" si="41"/>
        <v>0</v>
      </c>
      <c r="Q227" s="195">
        <v>0</v>
      </c>
      <c r="R227" s="195">
        <f t="shared" si="42"/>
        <v>0</v>
      </c>
      <c r="S227" s="195">
        <v>0</v>
      </c>
      <c r="T227" s="196">
        <f t="shared" si="4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150</v>
      </c>
      <c r="AT227" s="197" t="s">
        <v>145</v>
      </c>
      <c r="AU227" s="197" t="s">
        <v>83</v>
      </c>
      <c r="AY227" s="17" t="s">
        <v>143</v>
      </c>
      <c r="BE227" s="198">
        <f t="shared" si="44"/>
        <v>0</v>
      </c>
      <c r="BF227" s="198">
        <f t="shared" si="45"/>
        <v>0</v>
      </c>
      <c r="BG227" s="198">
        <f t="shared" si="46"/>
        <v>0</v>
      </c>
      <c r="BH227" s="198">
        <f t="shared" si="47"/>
        <v>0</v>
      </c>
      <c r="BI227" s="198">
        <f t="shared" si="48"/>
        <v>0</v>
      </c>
      <c r="BJ227" s="17" t="s">
        <v>81</v>
      </c>
      <c r="BK227" s="198">
        <f t="shared" si="49"/>
        <v>0</v>
      </c>
      <c r="BL227" s="17" t="s">
        <v>150</v>
      </c>
      <c r="BM227" s="197" t="s">
        <v>1670</v>
      </c>
    </row>
    <row r="228" spans="1:65" s="2" customFormat="1" ht="16.5" customHeight="1">
      <c r="A228" s="34"/>
      <c r="B228" s="35"/>
      <c r="C228" s="186" t="s">
        <v>663</v>
      </c>
      <c r="D228" s="186" t="s">
        <v>145</v>
      </c>
      <c r="E228" s="187" t="s">
        <v>1671</v>
      </c>
      <c r="F228" s="188" t="s">
        <v>1672</v>
      </c>
      <c r="G228" s="189" t="s">
        <v>215</v>
      </c>
      <c r="H228" s="190">
        <v>1715</v>
      </c>
      <c r="I228" s="191"/>
      <c r="J228" s="192">
        <f t="shared" si="40"/>
        <v>0</v>
      </c>
      <c r="K228" s="188" t="s">
        <v>1</v>
      </c>
      <c r="L228" s="39"/>
      <c r="M228" s="193" t="s">
        <v>1</v>
      </c>
      <c r="N228" s="194" t="s">
        <v>38</v>
      </c>
      <c r="O228" s="71"/>
      <c r="P228" s="195">
        <f t="shared" si="41"/>
        <v>0</v>
      </c>
      <c r="Q228" s="195">
        <v>0</v>
      </c>
      <c r="R228" s="195">
        <f t="shared" si="42"/>
        <v>0</v>
      </c>
      <c r="S228" s="195">
        <v>0</v>
      </c>
      <c r="T228" s="196">
        <f t="shared" si="4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150</v>
      </c>
      <c r="AT228" s="197" t="s">
        <v>145</v>
      </c>
      <c r="AU228" s="197" t="s">
        <v>83</v>
      </c>
      <c r="AY228" s="17" t="s">
        <v>143</v>
      </c>
      <c r="BE228" s="198">
        <f t="shared" si="44"/>
        <v>0</v>
      </c>
      <c r="BF228" s="198">
        <f t="shared" si="45"/>
        <v>0</v>
      </c>
      <c r="BG228" s="198">
        <f t="shared" si="46"/>
        <v>0</v>
      </c>
      <c r="BH228" s="198">
        <f t="shared" si="47"/>
        <v>0</v>
      </c>
      <c r="BI228" s="198">
        <f t="shared" si="48"/>
        <v>0</v>
      </c>
      <c r="BJ228" s="17" t="s">
        <v>81</v>
      </c>
      <c r="BK228" s="198">
        <f t="shared" si="49"/>
        <v>0</v>
      </c>
      <c r="BL228" s="17" t="s">
        <v>150</v>
      </c>
      <c r="BM228" s="197" t="s">
        <v>1673</v>
      </c>
    </row>
    <row r="229" spans="1:65" s="2" customFormat="1" ht="16.5" customHeight="1">
      <c r="A229" s="34"/>
      <c r="B229" s="35"/>
      <c r="C229" s="186" t="s">
        <v>410</v>
      </c>
      <c r="D229" s="186" t="s">
        <v>145</v>
      </c>
      <c r="E229" s="187" t="s">
        <v>1674</v>
      </c>
      <c r="F229" s="188" t="s">
        <v>1675</v>
      </c>
      <c r="G229" s="189" t="s">
        <v>215</v>
      </c>
      <c r="H229" s="190">
        <v>80</v>
      </c>
      <c r="I229" s="191"/>
      <c r="J229" s="192">
        <f t="shared" si="40"/>
        <v>0</v>
      </c>
      <c r="K229" s="188" t="s">
        <v>1</v>
      </c>
      <c r="L229" s="39"/>
      <c r="M229" s="193" t="s">
        <v>1</v>
      </c>
      <c r="N229" s="194" t="s">
        <v>38</v>
      </c>
      <c r="O229" s="71"/>
      <c r="P229" s="195">
        <f t="shared" si="41"/>
        <v>0</v>
      </c>
      <c r="Q229" s="195">
        <v>0</v>
      </c>
      <c r="R229" s="195">
        <f t="shared" si="42"/>
        <v>0</v>
      </c>
      <c r="S229" s="195">
        <v>0</v>
      </c>
      <c r="T229" s="196">
        <f t="shared" si="4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150</v>
      </c>
      <c r="AT229" s="197" t="s">
        <v>145</v>
      </c>
      <c r="AU229" s="197" t="s">
        <v>83</v>
      </c>
      <c r="AY229" s="17" t="s">
        <v>143</v>
      </c>
      <c r="BE229" s="198">
        <f t="shared" si="44"/>
        <v>0</v>
      </c>
      <c r="BF229" s="198">
        <f t="shared" si="45"/>
        <v>0</v>
      </c>
      <c r="BG229" s="198">
        <f t="shared" si="46"/>
        <v>0</v>
      </c>
      <c r="BH229" s="198">
        <f t="shared" si="47"/>
        <v>0</v>
      </c>
      <c r="BI229" s="198">
        <f t="shared" si="48"/>
        <v>0</v>
      </c>
      <c r="BJ229" s="17" t="s">
        <v>81</v>
      </c>
      <c r="BK229" s="198">
        <f t="shared" si="49"/>
        <v>0</v>
      </c>
      <c r="BL229" s="17" t="s">
        <v>150</v>
      </c>
      <c r="BM229" s="197" t="s">
        <v>1676</v>
      </c>
    </row>
    <row r="230" spans="1:65" s="2" customFormat="1" ht="16.5" customHeight="1">
      <c r="A230" s="34"/>
      <c r="B230" s="35"/>
      <c r="C230" s="186" t="s">
        <v>670</v>
      </c>
      <c r="D230" s="186" t="s">
        <v>145</v>
      </c>
      <c r="E230" s="187" t="s">
        <v>1677</v>
      </c>
      <c r="F230" s="188" t="s">
        <v>1678</v>
      </c>
      <c r="G230" s="189" t="s">
        <v>215</v>
      </c>
      <c r="H230" s="190">
        <v>44</v>
      </c>
      <c r="I230" s="191"/>
      <c r="J230" s="192">
        <f t="shared" si="40"/>
        <v>0</v>
      </c>
      <c r="K230" s="188" t="s">
        <v>1</v>
      </c>
      <c r="L230" s="39"/>
      <c r="M230" s="193" t="s">
        <v>1</v>
      </c>
      <c r="N230" s="194" t="s">
        <v>38</v>
      </c>
      <c r="O230" s="71"/>
      <c r="P230" s="195">
        <f t="shared" si="41"/>
        <v>0</v>
      </c>
      <c r="Q230" s="195">
        <v>0</v>
      </c>
      <c r="R230" s="195">
        <f t="shared" si="42"/>
        <v>0</v>
      </c>
      <c r="S230" s="195">
        <v>0</v>
      </c>
      <c r="T230" s="196">
        <f t="shared" si="4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150</v>
      </c>
      <c r="AT230" s="197" t="s">
        <v>145</v>
      </c>
      <c r="AU230" s="197" t="s">
        <v>83</v>
      </c>
      <c r="AY230" s="17" t="s">
        <v>143</v>
      </c>
      <c r="BE230" s="198">
        <f t="shared" si="44"/>
        <v>0</v>
      </c>
      <c r="BF230" s="198">
        <f t="shared" si="45"/>
        <v>0</v>
      </c>
      <c r="BG230" s="198">
        <f t="shared" si="46"/>
        <v>0</v>
      </c>
      <c r="BH230" s="198">
        <f t="shared" si="47"/>
        <v>0</v>
      </c>
      <c r="BI230" s="198">
        <f t="shared" si="48"/>
        <v>0</v>
      </c>
      <c r="BJ230" s="17" t="s">
        <v>81</v>
      </c>
      <c r="BK230" s="198">
        <f t="shared" si="49"/>
        <v>0</v>
      </c>
      <c r="BL230" s="17" t="s">
        <v>150</v>
      </c>
      <c r="BM230" s="197" t="s">
        <v>1679</v>
      </c>
    </row>
    <row r="231" spans="1:65" s="2" customFormat="1" ht="16.5" customHeight="1">
      <c r="A231" s="34"/>
      <c r="B231" s="35"/>
      <c r="C231" s="186" t="s">
        <v>416</v>
      </c>
      <c r="D231" s="186" t="s">
        <v>145</v>
      </c>
      <c r="E231" s="187" t="s">
        <v>1680</v>
      </c>
      <c r="F231" s="188" t="s">
        <v>1681</v>
      </c>
      <c r="G231" s="189" t="s">
        <v>215</v>
      </c>
      <c r="H231" s="190">
        <v>21</v>
      </c>
      <c r="I231" s="191"/>
      <c r="J231" s="192">
        <f t="shared" si="40"/>
        <v>0</v>
      </c>
      <c r="K231" s="188" t="s">
        <v>1</v>
      </c>
      <c r="L231" s="39"/>
      <c r="M231" s="193" t="s">
        <v>1</v>
      </c>
      <c r="N231" s="194" t="s">
        <v>38</v>
      </c>
      <c r="O231" s="71"/>
      <c r="P231" s="195">
        <f t="shared" si="41"/>
        <v>0</v>
      </c>
      <c r="Q231" s="195">
        <v>0</v>
      </c>
      <c r="R231" s="195">
        <f t="shared" si="42"/>
        <v>0</v>
      </c>
      <c r="S231" s="195">
        <v>0</v>
      </c>
      <c r="T231" s="196">
        <f t="shared" si="4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150</v>
      </c>
      <c r="AT231" s="197" t="s">
        <v>145</v>
      </c>
      <c r="AU231" s="197" t="s">
        <v>83</v>
      </c>
      <c r="AY231" s="17" t="s">
        <v>143</v>
      </c>
      <c r="BE231" s="198">
        <f t="shared" si="44"/>
        <v>0</v>
      </c>
      <c r="BF231" s="198">
        <f t="shared" si="45"/>
        <v>0</v>
      </c>
      <c r="BG231" s="198">
        <f t="shared" si="46"/>
        <v>0</v>
      </c>
      <c r="BH231" s="198">
        <f t="shared" si="47"/>
        <v>0</v>
      </c>
      <c r="BI231" s="198">
        <f t="shared" si="48"/>
        <v>0</v>
      </c>
      <c r="BJ231" s="17" t="s">
        <v>81</v>
      </c>
      <c r="BK231" s="198">
        <f t="shared" si="49"/>
        <v>0</v>
      </c>
      <c r="BL231" s="17" t="s">
        <v>150</v>
      </c>
      <c r="BM231" s="197" t="s">
        <v>1682</v>
      </c>
    </row>
    <row r="232" spans="1:65" s="2" customFormat="1" ht="16.5" customHeight="1">
      <c r="A232" s="34"/>
      <c r="B232" s="35"/>
      <c r="C232" s="186" t="s">
        <v>677</v>
      </c>
      <c r="D232" s="186" t="s">
        <v>145</v>
      </c>
      <c r="E232" s="187" t="s">
        <v>1683</v>
      </c>
      <c r="F232" s="188" t="s">
        <v>1684</v>
      </c>
      <c r="G232" s="189" t="s">
        <v>215</v>
      </c>
      <c r="H232" s="190">
        <v>64</v>
      </c>
      <c r="I232" s="191"/>
      <c r="J232" s="192">
        <f t="shared" si="40"/>
        <v>0</v>
      </c>
      <c r="K232" s="188" t="s">
        <v>1</v>
      </c>
      <c r="L232" s="39"/>
      <c r="M232" s="193" t="s">
        <v>1</v>
      </c>
      <c r="N232" s="194" t="s">
        <v>38</v>
      </c>
      <c r="O232" s="71"/>
      <c r="P232" s="195">
        <f t="shared" si="41"/>
        <v>0</v>
      </c>
      <c r="Q232" s="195">
        <v>0</v>
      </c>
      <c r="R232" s="195">
        <f t="shared" si="42"/>
        <v>0</v>
      </c>
      <c r="S232" s="195">
        <v>0</v>
      </c>
      <c r="T232" s="196">
        <f t="shared" si="4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150</v>
      </c>
      <c r="AT232" s="197" t="s">
        <v>145</v>
      </c>
      <c r="AU232" s="197" t="s">
        <v>83</v>
      </c>
      <c r="AY232" s="17" t="s">
        <v>143</v>
      </c>
      <c r="BE232" s="198">
        <f t="shared" si="44"/>
        <v>0</v>
      </c>
      <c r="BF232" s="198">
        <f t="shared" si="45"/>
        <v>0</v>
      </c>
      <c r="BG232" s="198">
        <f t="shared" si="46"/>
        <v>0</v>
      </c>
      <c r="BH232" s="198">
        <f t="shared" si="47"/>
        <v>0</v>
      </c>
      <c r="BI232" s="198">
        <f t="shared" si="48"/>
        <v>0</v>
      </c>
      <c r="BJ232" s="17" t="s">
        <v>81</v>
      </c>
      <c r="BK232" s="198">
        <f t="shared" si="49"/>
        <v>0</v>
      </c>
      <c r="BL232" s="17" t="s">
        <v>150</v>
      </c>
      <c r="BM232" s="197" t="s">
        <v>1685</v>
      </c>
    </row>
    <row r="233" spans="1:65" s="2" customFormat="1" ht="16.5" customHeight="1">
      <c r="A233" s="34"/>
      <c r="B233" s="35"/>
      <c r="C233" s="186" t="s">
        <v>421</v>
      </c>
      <c r="D233" s="186" t="s">
        <v>145</v>
      </c>
      <c r="E233" s="187" t="s">
        <v>1686</v>
      </c>
      <c r="F233" s="188" t="s">
        <v>1687</v>
      </c>
      <c r="G233" s="189" t="s">
        <v>215</v>
      </c>
      <c r="H233" s="190">
        <v>1</v>
      </c>
      <c r="I233" s="191"/>
      <c r="J233" s="192">
        <f t="shared" si="40"/>
        <v>0</v>
      </c>
      <c r="K233" s="188" t="s">
        <v>1</v>
      </c>
      <c r="L233" s="39"/>
      <c r="M233" s="193" t="s">
        <v>1</v>
      </c>
      <c r="N233" s="194" t="s">
        <v>38</v>
      </c>
      <c r="O233" s="71"/>
      <c r="P233" s="195">
        <f t="shared" si="41"/>
        <v>0</v>
      </c>
      <c r="Q233" s="195">
        <v>0</v>
      </c>
      <c r="R233" s="195">
        <f t="shared" si="42"/>
        <v>0</v>
      </c>
      <c r="S233" s="195">
        <v>0</v>
      </c>
      <c r="T233" s="196">
        <f t="shared" si="4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150</v>
      </c>
      <c r="AT233" s="197" t="s">
        <v>145</v>
      </c>
      <c r="AU233" s="197" t="s">
        <v>83</v>
      </c>
      <c r="AY233" s="17" t="s">
        <v>143</v>
      </c>
      <c r="BE233" s="198">
        <f t="shared" si="44"/>
        <v>0</v>
      </c>
      <c r="BF233" s="198">
        <f t="shared" si="45"/>
        <v>0</v>
      </c>
      <c r="BG233" s="198">
        <f t="shared" si="46"/>
        <v>0</v>
      </c>
      <c r="BH233" s="198">
        <f t="shared" si="47"/>
        <v>0</v>
      </c>
      <c r="BI233" s="198">
        <f t="shared" si="48"/>
        <v>0</v>
      </c>
      <c r="BJ233" s="17" t="s">
        <v>81</v>
      </c>
      <c r="BK233" s="198">
        <f t="shared" si="49"/>
        <v>0</v>
      </c>
      <c r="BL233" s="17" t="s">
        <v>150</v>
      </c>
      <c r="BM233" s="197" t="s">
        <v>1688</v>
      </c>
    </row>
    <row r="234" spans="1:65" s="2" customFormat="1" ht="16.5" customHeight="1">
      <c r="A234" s="34"/>
      <c r="B234" s="35"/>
      <c r="C234" s="186" t="s">
        <v>686</v>
      </c>
      <c r="D234" s="186" t="s">
        <v>145</v>
      </c>
      <c r="E234" s="187" t="s">
        <v>1689</v>
      </c>
      <c r="F234" s="188" t="s">
        <v>1690</v>
      </c>
      <c r="G234" s="189" t="s">
        <v>215</v>
      </c>
      <c r="H234" s="190">
        <v>1</v>
      </c>
      <c r="I234" s="191"/>
      <c r="J234" s="192">
        <f t="shared" si="40"/>
        <v>0</v>
      </c>
      <c r="K234" s="188" t="s">
        <v>1</v>
      </c>
      <c r="L234" s="39"/>
      <c r="M234" s="193" t="s">
        <v>1</v>
      </c>
      <c r="N234" s="194" t="s">
        <v>38</v>
      </c>
      <c r="O234" s="71"/>
      <c r="P234" s="195">
        <f t="shared" si="41"/>
        <v>0</v>
      </c>
      <c r="Q234" s="195">
        <v>0</v>
      </c>
      <c r="R234" s="195">
        <f t="shared" si="42"/>
        <v>0</v>
      </c>
      <c r="S234" s="195">
        <v>0</v>
      </c>
      <c r="T234" s="196">
        <f t="shared" si="4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150</v>
      </c>
      <c r="AT234" s="197" t="s">
        <v>145</v>
      </c>
      <c r="AU234" s="197" t="s">
        <v>83</v>
      </c>
      <c r="AY234" s="17" t="s">
        <v>143</v>
      </c>
      <c r="BE234" s="198">
        <f t="shared" si="44"/>
        <v>0</v>
      </c>
      <c r="BF234" s="198">
        <f t="shared" si="45"/>
        <v>0</v>
      </c>
      <c r="BG234" s="198">
        <f t="shared" si="46"/>
        <v>0</v>
      </c>
      <c r="BH234" s="198">
        <f t="shared" si="47"/>
        <v>0</v>
      </c>
      <c r="BI234" s="198">
        <f t="shared" si="48"/>
        <v>0</v>
      </c>
      <c r="BJ234" s="17" t="s">
        <v>81</v>
      </c>
      <c r="BK234" s="198">
        <f t="shared" si="49"/>
        <v>0</v>
      </c>
      <c r="BL234" s="17" t="s">
        <v>150</v>
      </c>
      <c r="BM234" s="197" t="s">
        <v>1691</v>
      </c>
    </row>
    <row r="235" spans="1:65" s="2" customFormat="1" ht="16.5" customHeight="1">
      <c r="A235" s="34"/>
      <c r="B235" s="35"/>
      <c r="C235" s="186" t="s">
        <v>427</v>
      </c>
      <c r="D235" s="186" t="s">
        <v>145</v>
      </c>
      <c r="E235" s="187" t="s">
        <v>1692</v>
      </c>
      <c r="F235" s="188" t="s">
        <v>1693</v>
      </c>
      <c r="G235" s="189" t="s">
        <v>323</v>
      </c>
      <c r="H235" s="190">
        <v>194.5</v>
      </c>
      <c r="I235" s="191"/>
      <c r="J235" s="192">
        <f t="shared" si="40"/>
        <v>0</v>
      </c>
      <c r="K235" s="188" t="s">
        <v>1</v>
      </c>
      <c r="L235" s="39"/>
      <c r="M235" s="193" t="s">
        <v>1</v>
      </c>
      <c r="N235" s="194" t="s">
        <v>38</v>
      </c>
      <c r="O235" s="71"/>
      <c r="P235" s="195">
        <f t="shared" si="41"/>
        <v>0</v>
      </c>
      <c r="Q235" s="195">
        <v>0</v>
      </c>
      <c r="R235" s="195">
        <f t="shared" si="42"/>
        <v>0</v>
      </c>
      <c r="S235" s="195">
        <v>0</v>
      </c>
      <c r="T235" s="196">
        <f t="shared" si="4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150</v>
      </c>
      <c r="AT235" s="197" t="s">
        <v>145</v>
      </c>
      <c r="AU235" s="197" t="s">
        <v>83</v>
      </c>
      <c r="AY235" s="17" t="s">
        <v>143</v>
      </c>
      <c r="BE235" s="198">
        <f t="shared" si="44"/>
        <v>0</v>
      </c>
      <c r="BF235" s="198">
        <f t="shared" si="45"/>
        <v>0</v>
      </c>
      <c r="BG235" s="198">
        <f t="shared" si="46"/>
        <v>0</v>
      </c>
      <c r="BH235" s="198">
        <f t="shared" si="47"/>
        <v>0</v>
      </c>
      <c r="BI235" s="198">
        <f t="shared" si="48"/>
        <v>0</v>
      </c>
      <c r="BJ235" s="17" t="s">
        <v>81</v>
      </c>
      <c r="BK235" s="198">
        <f t="shared" si="49"/>
        <v>0</v>
      </c>
      <c r="BL235" s="17" t="s">
        <v>150</v>
      </c>
      <c r="BM235" s="197" t="s">
        <v>1694</v>
      </c>
    </row>
    <row r="236" spans="1:65" s="2" customFormat="1" ht="16.5" customHeight="1">
      <c r="A236" s="34"/>
      <c r="B236" s="35"/>
      <c r="C236" s="186" t="s">
        <v>697</v>
      </c>
      <c r="D236" s="186" t="s">
        <v>145</v>
      </c>
      <c r="E236" s="187" t="s">
        <v>1695</v>
      </c>
      <c r="F236" s="188" t="s">
        <v>1696</v>
      </c>
      <c r="G236" s="189" t="s">
        <v>323</v>
      </c>
      <c r="H236" s="190">
        <v>10</v>
      </c>
      <c r="I236" s="191"/>
      <c r="J236" s="192">
        <f t="shared" si="40"/>
        <v>0</v>
      </c>
      <c r="K236" s="188" t="s">
        <v>1</v>
      </c>
      <c r="L236" s="39"/>
      <c r="M236" s="193" t="s">
        <v>1</v>
      </c>
      <c r="N236" s="194" t="s">
        <v>38</v>
      </c>
      <c r="O236" s="71"/>
      <c r="P236" s="195">
        <f t="shared" si="41"/>
        <v>0</v>
      </c>
      <c r="Q236" s="195">
        <v>0</v>
      </c>
      <c r="R236" s="195">
        <f t="shared" si="42"/>
        <v>0</v>
      </c>
      <c r="S236" s="195">
        <v>0</v>
      </c>
      <c r="T236" s="196">
        <f t="shared" si="4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150</v>
      </c>
      <c r="AT236" s="197" t="s">
        <v>145</v>
      </c>
      <c r="AU236" s="197" t="s">
        <v>83</v>
      </c>
      <c r="AY236" s="17" t="s">
        <v>143</v>
      </c>
      <c r="BE236" s="198">
        <f t="shared" si="44"/>
        <v>0</v>
      </c>
      <c r="BF236" s="198">
        <f t="shared" si="45"/>
        <v>0</v>
      </c>
      <c r="BG236" s="198">
        <f t="shared" si="46"/>
        <v>0</v>
      </c>
      <c r="BH236" s="198">
        <f t="shared" si="47"/>
        <v>0</v>
      </c>
      <c r="BI236" s="198">
        <f t="shared" si="48"/>
        <v>0</v>
      </c>
      <c r="BJ236" s="17" t="s">
        <v>81</v>
      </c>
      <c r="BK236" s="198">
        <f t="shared" si="49"/>
        <v>0</v>
      </c>
      <c r="BL236" s="17" t="s">
        <v>150</v>
      </c>
      <c r="BM236" s="197" t="s">
        <v>1697</v>
      </c>
    </row>
    <row r="237" spans="1:65" s="12" customFormat="1" ht="22.9" customHeight="1">
      <c r="B237" s="170"/>
      <c r="C237" s="171"/>
      <c r="D237" s="172" t="s">
        <v>72</v>
      </c>
      <c r="E237" s="184" t="s">
        <v>1698</v>
      </c>
      <c r="F237" s="184" t="s">
        <v>1699</v>
      </c>
      <c r="G237" s="171"/>
      <c r="H237" s="171"/>
      <c r="I237" s="174"/>
      <c r="J237" s="185">
        <f>BK237</f>
        <v>0</v>
      </c>
      <c r="K237" s="171"/>
      <c r="L237" s="176"/>
      <c r="M237" s="177"/>
      <c r="N237" s="178"/>
      <c r="O237" s="178"/>
      <c r="P237" s="179">
        <f>SUM(P238:P250)</f>
        <v>0</v>
      </c>
      <c r="Q237" s="178"/>
      <c r="R237" s="179">
        <f>SUM(R238:R250)</f>
        <v>0</v>
      </c>
      <c r="S237" s="178"/>
      <c r="T237" s="180">
        <f>SUM(T238:T250)</f>
        <v>0</v>
      </c>
      <c r="AR237" s="181" t="s">
        <v>81</v>
      </c>
      <c r="AT237" s="182" t="s">
        <v>72</v>
      </c>
      <c r="AU237" s="182" t="s">
        <v>81</v>
      </c>
      <c r="AY237" s="181" t="s">
        <v>143</v>
      </c>
      <c r="BK237" s="183">
        <f>SUM(BK238:BK250)</f>
        <v>0</v>
      </c>
    </row>
    <row r="238" spans="1:65" s="2" customFormat="1" ht="16.5" customHeight="1">
      <c r="A238" s="34"/>
      <c r="B238" s="35"/>
      <c r="C238" s="186" t="s">
        <v>432</v>
      </c>
      <c r="D238" s="186" t="s">
        <v>145</v>
      </c>
      <c r="E238" s="187" t="s">
        <v>1700</v>
      </c>
      <c r="F238" s="188" t="s">
        <v>1701</v>
      </c>
      <c r="G238" s="189" t="s">
        <v>215</v>
      </c>
      <c r="H238" s="190">
        <v>3</v>
      </c>
      <c r="I238" s="191"/>
      <c r="J238" s="192">
        <f t="shared" ref="J238:J250" si="50">ROUND(I238*H238,2)</f>
        <v>0</v>
      </c>
      <c r="K238" s="188" t="s">
        <v>1</v>
      </c>
      <c r="L238" s="39"/>
      <c r="M238" s="193" t="s">
        <v>1</v>
      </c>
      <c r="N238" s="194" t="s">
        <v>38</v>
      </c>
      <c r="O238" s="71"/>
      <c r="P238" s="195">
        <f t="shared" ref="P238:P250" si="51">O238*H238</f>
        <v>0</v>
      </c>
      <c r="Q238" s="195">
        <v>0</v>
      </c>
      <c r="R238" s="195">
        <f t="shared" ref="R238:R250" si="52">Q238*H238</f>
        <v>0</v>
      </c>
      <c r="S238" s="195">
        <v>0</v>
      </c>
      <c r="T238" s="196">
        <f t="shared" ref="T238:T250" si="53"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150</v>
      </c>
      <c r="AT238" s="197" t="s">
        <v>145</v>
      </c>
      <c r="AU238" s="197" t="s">
        <v>83</v>
      </c>
      <c r="AY238" s="17" t="s">
        <v>143</v>
      </c>
      <c r="BE238" s="198">
        <f t="shared" ref="BE238:BE250" si="54">IF(N238="základní",J238,0)</f>
        <v>0</v>
      </c>
      <c r="BF238" s="198">
        <f t="shared" ref="BF238:BF250" si="55">IF(N238="snížená",J238,0)</f>
        <v>0</v>
      </c>
      <c r="BG238" s="198">
        <f t="shared" ref="BG238:BG250" si="56">IF(N238="zákl. přenesená",J238,0)</f>
        <v>0</v>
      </c>
      <c r="BH238" s="198">
        <f t="shared" ref="BH238:BH250" si="57">IF(N238="sníž. přenesená",J238,0)</f>
        <v>0</v>
      </c>
      <c r="BI238" s="198">
        <f t="shared" ref="BI238:BI250" si="58">IF(N238="nulová",J238,0)</f>
        <v>0</v>
      </c>
      <c r="BJ238" s="17" t="s">
        <v>81</v>
      </c>
      <c r="BK238" s="198">
        <f t="shared" ref="BK238:BK250" si="59">ROUND(I238*H238,2)</f>
        <v>0</v>
      </c>
      <c r="BL238" s="17" t="s">
        <v>150</v>
      </c>
      <c r="BM238" s="197" t="s">
        <v>1702</v>
      </c>
    </row>
    <row r="239" spans="1:65" s="2" customFormat="1" ht="16.5" customHeight="1">
      <c r="A239" s="34"/>
      <c r="B239" s="35"/>
      <c r="C239" s="186" t="s">
        <v>707</v>
      </c>
      <c r="D239" s="186" t="s">
        <v>145</v>
      </c>
      <c r="E239" s="187" t="s">
        <v>1703</v>
      </c>
      <c r="F239" s="188" t="s">
        <v>1704</v>
      </c>
      <c r="G239" s="189" t="s">
        <v>215</v>
      </c>
      <c r="H239" s="190">
        <v>24</v>
      </c>
      <c r="I239" s="191"/>
      <c r="J239" s="192">
        <f t="shared" si="50"/>
        <v>0</v>
      </c>
      <c r="K239" s="188" t="s">
        <v>1</v>
      </c>
      <c r="L239" s="39"/>
      <c r="M239" s="193" t="s">
        <v>1</v>
      </c>
      <c r="N239" s="194" t="s">
        <v>38</v>
      </c>
      <c r="O239" s="71"/>
      <c r="P239" s="195">
        <f t="shared" si="51"/>
        <v>0</v>
      </c>
      <c r="Q239" s="195">
        <v>0</v>
      </c>
      <c r="R239" s="195">
        <f t="shared" si="52"/>
        <v>0</v>
      </c>
      <c r="S239" s="195">
        <v>0</v>
      </c>
      <c r="T239" s="196">
        <f t="shared" si="5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150</v>
      </c>
      <c r="AT239" s="197" t="s">
        <v>145</v>
      </c>
      <c r="AU239" s="197" t="s">
        <v>83</v>
      </c>
      <c r="AY239" s="17" t="s">
        <v>143</v>
      </c>
      <c r="BE239" s="198">
        <f t="shared" si="54"/>
        <v>0</v>
      </c>
      <c r="BF239" s="198">
        <f t="shared" si="55"/>
        <v>0</v>
      </c>
      <c r="BG239" s="198">
        <f t="shared" si="56"/>
        <v>0</v>
      </c>
      <c r="BH239" s="198">
        <f t="shared" si="57"/>
        <v>0</v>
      </c>
      <c r="BI239" s="198">
        <f t="shared" si="58"/>
        <v>0</v>
      </c>
      <c r="BJ239" s="17" t="s">
        <v>81</v>
      </c>
      <c r="BK239" s="198">
        <f t="shared" si="59"/>
        <v>0</v>
      </c>
      <c r="BL239" s="17" t="s">
        <v>150</v>
      </c>
      <c r="BM239" s="197" t="s">
        <v>1705</v>
      </c>
    </row>
    <row r="240" spans="1:65" s="2" customFormat="1" ht="16.5" customHeight="1">
      <c r="A240" s="34"/>
      <c r="B240" s="35"/>
      <c r="C240" s="186" t="s">
        <v>437</v>
      </c>
      <c r="D240" s="186" t="s">
        <v>145</v>
      </c>
      <c r="E240" s="187" t="s">
        <v>1706</v>
      </c>
      <c r="F240" s="188" t="s">
        <v>1707</v>
      </c>
      <c r="G240" s="189" t="s">
        <v>215</v>
      </c>
      <c r="H240" s="190">
        <v>1</v>
      </c>
      <c r="I240" s="191"/>
      <c r="J240" s="192">
        <f t="shared" si="50"/>
        <v>0</v>
      </c>
      <c r="K240" s="188" t="s">
        <v>1</v>
      </c>
      <c r="L240" s="39"/>
      <c r="M240" s="193" t="s">
        <v>1</v>
      </c>
      <c r="N240" s="194" t="s">
        <v>38</v>
      </c>
      <c r="O240" s="71"/>
      <c r="P240" s="195">
        <f t="shared" si="51"/>
        <v>0</v>
      </c>
      <c r="Q240" s="195">
        <v>0</v>
      </c>
      <c r="R240" s="195">
        <f t="shared" si="52"/>
        <v>0</v>
      </c>
      <c r="S240" s="195">
        <v>0</v>
      </c>
      <c r="T240" s="196">
        <f t="shared" si="5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150</v>
      </c>
      <c r="AT240" s="197" t="s">
        <v>145</v>
      </c>
      <c r="AU240" s="197" t="s">
        <v>83</v>
      </c>
      <c r="AY240" s="17" t="s">
        <v>143</v>
      </c>
      <c r="BE240" s="198">
        <f t="shared" si="54"/>
        <v>0</v>
      </c>
      <c r="BF240" s="198">
        <f t="shared" si="55"/>
        <v>0</v>
      </c>
      <c r="BG240" s="198">
        <f t="shared" si="56"/>
        <v>0</v>
      </c>
      <c r="BH240" s="198">
        <f t="shared" si="57"/>
        <v>0</v>
      </c>
      <c r="BI240" s="198">
        <f t="shared" si="58"/>
        <v>0</v>
      </c>
      <c r="BJ240" s="17" t="s">
        <v>81</v>
      </c>
      <c r="BK240" s="198">
        <f t="shared" si="59"/>
        <v>0</v>
      </c>
      <c r="BL240" s="17" t="s">
        <v>150</v>
      </c>
      <c r="BM240" s="197" t="s">
        <v>1708</v>
      </c>
    </row>
    <row r="241" spans="1:65" s="2" customFormat="1" ht="21.75" customHeight="1">
      <c r="A241" s="34"/>
      <c r="B241" s="35"/>
      <c r="C241" s="186" t="s">
        <v>717</v>
      </c>
      <c r="D241" s="186" t="s">
        <v>145</v>
      </c>
      <c r="E241" s="187" t="s">
        <v>1709</v>
      </c>
      <c r="F241" s="188" t="s">
        <v>1710</v>
      </c>
      <c r="G241" s="189" t="s">
        <v>215</v>
      </c>
      <c r="H241" s="190">
        <v>1</v>
      </c>
      <c r="I241" s="191"/>
      <c r="J241" s="192">
        <f t="shared" si="50"/>
        <v>0</v>
      </c>
      <c r="K241" s="188" t="s">
        <v>1</v>
      </c>
      <c r="L241" s="39"/>
      <c r="M241" s="193" t="s">
        <v>1</v>
      </c>
      <c r="N241" s="194" t="s">
        <v>38</v>
      </c>
      <c r="O241" s="71"/>
      <c r="P241" s="195">
        <f t="shared" si="51"/>
        <v>0</v>
      </c>
      <c r="Q241" s="195">
        <v>0</v>
      </c>
      <c r="R241" s="195">
        <f t="shared" si="52"/>
        <v>0</v>
      </c>
      <c r="S241" s="195">
        <v>0</v>
      </c>
      <c r="T241" s="196">
        <f t="shared" si="5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150</v>
      </c>
      <c r="AT241" s="197" t="s">
        <v>145</v>
      </c>
      <c r="AU241" s="197" t="s">
        <v>83</v>
      </c>
      <c r="AY241" s="17" t="s">
        <v>143</v>
      </c>
      <c r="BE241" s="198">
        <f t="shared" si="54"/>
        <v>0</v>
      </c>
      <c r="BF241" s="198">
        <f t="shared" si="55"/>
        <v>0</v>
      </c>
      <c r="BG241" s="198">
        <f t="shared" si="56"/>
        <v>0</v>
      </c>
      <c r="BH241" s="198">
        <f t="shared" si="57"/>
        <v>0</v>
      </c>
      <c r="BI241" s="198">
        <f t="shared" si="58"/>
        <v>0</v>
      </c>
      <c r="BJ241" s="17" t="s">
        <v>81</v>
      </c>
      <c r="BK241" s="198">
        <f t="shared" si="59"/>
        <v>0</v>
      </c>
      <c r="BL241" s="17" t="s">
        <v>150</v>
      </c>
      <c r="BM241" s="197" t="s">
        <v>1711</v>
      </c>
    </row>
    <row r="242" spans="1:65" s="2" customFormat="1" ht="16.5" customHeight="1">
      <c r="A242" s="34"/>
      <c r="B242" s="35"/>
      <c r="C242" s="186" t="s">
        <v>443</v>
      </c>
      <c r="D242" s="186" t="s">
        <v>145</v>
      </c>
      <c r="E242" s="187" t="s">
        <v>1712</v>
      </c>
      <c r="F242" s="188" t="s">
        <v>1713</v>
      </c>
      <c r="G242" s="189" t="s">
        <v>215</v>
      </c>
      <c r="H242" s="190">
        <v>1</v>
      </c>
      <c r="I242" s="191"/>
      <c r="J242" s="192">
        <f t="shared" si="50"/>
        <v>0</v>
      </c>
      <c r="K242" s="188" t="s">
        <v>1</v>
      </c>
      <c r="L242" s="39"/>
      <c r="M242" s="193" t="s">
        <v>1</v>
      </c>
      <c r="N242" s="194" t="s">
        <v>38</v>
      </c>
      <c r="O242" s="71"/>
      <c r="P242" s="195">
        <f t="shared" si="51"/>
        <v>0</v>
      </c>
      <c r="Q242" s="195">
        <v>0</v>
      </c>
      <c r="R242" s="195">
        <f t="shared" si="52"/>
        <v>0</v>
      </c>
      <c r="S242" s="195">
        <v>0</v>
      </c>
      <c r="T242" s="196">
        <f t="shared" si="5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150</v>
      </c>
      <c r="AT242" s="197" t="s">
        <v>145</v>
      </c>
      <c r="AU242" s="197" t="s">
        <v>83</v>
      </c>
      <c r="AY242" s="17" t="s">
        <v>143</v>
      </c>
      <c r="BE242" s="198">
        <f t="shared" si="54"/>
        <v>0</v>
      </c>
      <c r="BF242" s="198">
        <f t="shared" si="55"/>
        <v>0</v>
      </c>
      <c r="BG242" s="198">
        <f t="shared" si="56"/>
        <v>0</v>
      </c>
      <c r="BH242" s="198">
        <f t="shared" si="57"/>
        <v>0</v>
      </c>
      <c r="BI242" s="198">
        <f t="shared" si="58"/>
        <v>0</v>
      </c>
      <c r="BJ242" s="17" t="s">
        <v>81</v>
      </c>
      <c r="BK242" s="198">
        <f t="shared" si="59"/>
        <v>0</v>
      </c>
      <c r="BL242" s="17" t="s">
        <v>150</v>
      </c>
      <c r="BM242" s="197" t="s">
        <v>1714</v>
      </c>
    </row>
    <row r="243" spans="1:65" s="2" customFormat="1" ht="16.5" customHeight="1">
      <c r="A243" s="34"/>
      <c r="B243" s="35"/>
      <c r="C243" s="186" t="s">
        <v>729</v>
      </c>
      <c r="D243" s="186" t="s">
        <v>145</v>
      </c>
      <c r="E243" s="187" t="s">
        <v>1715</v>
      </c>
      <c r="F243" s="188" t="s">
        <v>1716</v>
      </c>
      <c r="G243" s="189" t="s">
        <v>215</v>
      </c>
      <c r="H243" s="190">
        <v>1</v>
      </c>
      <c r="I243" s="191"/>
      <c r="J243" s="192">
        <f t="shared" si="50"/>
        <v>0</v>
      </c>
      <c r="K243" s="188" t="s">
        <v>1</v>
      </c>
      <c r="L243" s="39"/>
      <c r="M243" s="193" t="s">
        <v>1</v>
      </c>
      <c r="N243" s="194" t="s">
        <v>38</v>
      </c>
      <c r="O243" s="71"/>
      <c r="P243" s="195">
        <f t="shared" si="51"/>
        <v>0</v>
      </c>
      <c r="Q243" s="195">
        <v>0</v>
      </c>
      <c r="R243" s="195">
        <f t="shared" si="52"/>
        <v>0</v>
      </c>
      <c r="S243" s="195">
        <v>0</v>
      </c>
      <c r="T243" s="196">
        <f t="shared" si="5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150</v>
      </c>
      <c r="AT243" s="197" t="s">
        <v>145</v>
      </c>
      <c r="AU243" s="197" t="s">
        <v>83</v>
      </c>
      <c r="AY243" s="17" t="s">
        <v>143</v>
      </c>
      <c r="BE243" s="198">
        <f t="shared" si="54"/>
        <v>0</v>
      </c>
      <c r="BF243" s="198">
        <f t="shared" si="55"/>
        <v>0</v>
      </c>
      <c r="BG243" s="198">
        <f t="shared" si="56"/>
        <v>0</v>
      </c>
      <c r="BH243" s="198">
        <f t="shared" si="57"/>
        <v>0</v>
      </c>
      <c r="BI243" s="198">
        <f t="shared" si="58"/>
        <v>0</v>
      </c>
      <c r="BJ243" s="17" t="s">
        <v>81</v>
      </c>
      <c r="BK243" s="198">
        <f t="shared" si="59"/>
        <v>0</v>
      </c>
      <c r="BL243" s="17" t="s">
        <v>150</v>
      </c>
      <c r="BM243" s="197" t="s">
        <v>1717</v>
      </c>
    </row>
    <row r="244" spans="1:65" s="2" customFormat="1" ht="16.5" customHeight="1">
      <c r="A244" s="34"/>
      <c r="B244" s="35"/>
      <c r="C244" s="186" t="s">
        <v>448</v>
      </c>
      <c r="D244" s="186" t="s">
        <v>145</v>
      </c>
      <c r="E244" s="187" t="s">
        <v>1718</v>
      </c>
      <c r="F244" s="188" t="s">
        <v>1719</v>
      </c>
      <c r="G244" s="189" t="s">
        <v>215</v>
      </c>
      <c r="H244" s="190">
        <v>1</v>
      </c>
      <c r="I244" s="191"/>
      <c r="J244" s="192">
        <f t="shared" si="50"/>
        <v>0</v>
      </c>
      <c r="K244" s="188" t="s">
        <v>1</v>
      </c>
      <c r="L244" s="39"/>
      <c r="M244" s="193" t="s">
        <v>1</v>
      </c>
      <c r="N244" s="194" t="s">
        <v>38</v>
      </c>
      <c r="O244" s="71"/>
      <c r="P244" s="195">
        <f t="shared" si="51"/>
        <v>0</v>
      </c>
      <c r="Q244" s="195">
        <v>0</v>
      </c>
      <c r="R244" s="195">
        <f t="shared" si="52"/>
        <v>0</v>
      </c>
      <c r="S244" s="195">
        <v>0</v>
      </c>
      <c r="T244" s="196">
        <f t="shared" si="5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150</v>
      </c>
      <c r="AT244" s="197" t="s">
        <v>145</v>
      </c>
      <c r="AU244" s="197" t="s">
        <v>83</v>
      </c>
      <c r="AY244" s="17" t="s">
        <v>143</v>
      </c>
      <c r="BE244" s="198">
        <f t="shared" si="54"/>
        <v>0</v>
      </c>
      <c r="BF244" s="198">
        <f t="shared" si="55"/>
        <v>0</v>
      </c>
      <c r="BG244" s="198">
        <f t="shared" si="56"/>
        <v>0</v>
      </c>
      <c r="BH244" s="198">
        <f t="shared" si="57"/>
        <v>0</v>
      </c>
      <c r="BI244" s="198">
        <f t="shared" si="58"/>
        <v>0</v>
      </c>
      <c r="BJ244" s="17" t="s">
        <v>81</v>
      </c>
      <c r="BK244" s="198">
        <f t="shared" si="59"/>
        <v>0</v>
      </c>
      <c r="BL244" s="17" t="s">
        <v>150</v>
      </c>
      <c r="BM244" s="197" t="s">
        <v>1720</v>
      </c>
    </row>
    <row r="245" spans="1:65" s="2" customFormat="1" ht="16.5" customHeight="1">
      <c r="A245" s="34"/>
      <c r="B245" s="35"/>
      <c r="C245" s="186" t="s">
        <v>738</v>
      </c>
      <c r="D245" s="186" t="s">
        <v>145</v>
      </c>
      <c r="E245" s="187" t="s">
        <v>1721</v>
      </c>
      <c r="F245" s="188" t="s">
        <v>1722</v>
      </c>
      <c r="G245" s="189" t="s">
        <v>215</v>
      </c>
      <c r="H245" s="190">
        <v>1</v>
      </c>
      <c r="I245" s="191"/>
      <c r="J245" s="192">
        <f t="shared" si="50"/>
        <v>0</v>
      </c>
      <c r="K245" s="188" t="s">
        <v>1</v>
      </c>
      <c r="L245" s="39"/>
      <c r="M245" s="193" t="s">
        <v>1</v>
      </c>
      <c r="N245" s="194" t="s">
        <v>38</v>
      </c>
      <c r="O245" s="71"/>
      <c r="P245" s="195">
        <f t="shared" si="51"/>
        <v>0</v>
      </c>
      <c r="Q245" s="195">
        <v>0</v>
      </c>
      <c r="R245" s="195">
        <f t="shared" si="52"/>
        <v>0</v>
      </c>
      <c r="S245" s="195">
        <v>0</v>
      </c>
      <c r="T245" s="196">
        <f t="shared" si="5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150</v>
      </c>
      <c r="AT245" s="197" t="s">
        <v>145</v>
      </c>
      <c r="AU245" s="197" t="s">
        <v>83</v>
      </c>
      <c r="AY245" s="17" t="s">
        <v>143</v>
      </c>
      <c r="BE245" s="198">
        <f t="shared" si="54"/>
        <v>0</v>
      </c>
      <c r="BF245" s="198">
        <f t="shared" si="55"/>
        <v>0</v>
      </c>
      <c r="BG245" s="198">
        <f t="shared" si="56"/>
        <v>0</v>
      </c>
      <c r="BH245" s="198">
        <f t="shared" si="57"/>
        <v>0</v>
      </c>
      <c r="BI245" s="198">
        <f t="shared" si="58"/>
        <v>0</v>
      </c>
      <c r="BJ245" s="17" t="s">
        <v>81</v>
      </c>
      <c r="BK245" s="198">
        <f t="shared" si="59"/>
        <v>0</v>
      </c>
      <c r="BL245" s="17" t="s">
        <v>150</v>
      </c>
      <c r="BM245" s="197" t="s">
        <v>1723</v>
      </c>
    </row>
    <row r="246" spans="1:65" s="2" customFormat="1" ht="16.5" customHeight="1">
      <c r="A246" s="34"/>
      <c r="B246" s="35"/>
      <c r="C246" s="186" t="s">
        <v>451</v>
      </c>
      <c r="D246" s="186" t="s">
        <v>145</v>
      </c>
      <c r="E246" s="187" t="s">
        <v>1724</v>
      </c>
      <c r="F246" s="188" t="s">
        <v>1725</v>
      </c>
      <c r="G246" s="189" t="s">
        <v>215</v>
      </c>
      <c r="H246" s="190">
        <v>1</v>
      </c>
      <c r="I246" s="191"/>
      <c r="J246" s="192">
        <f t="shared" si="50"/>
        <v>0</v>
      </c>
      <c r="K246" s="188" t="s">
        <v>1</v>
      </c>
      <c r="L246" s="39"/>
      <c r="M246" s="193" t="s">
        <v>1</v>
      </c>
      <c r="N246" s="194" t="s">
        <v>38</v>
      </c>
      <c r="O246" s="71"/>
      <c r="P246" s="195">
        <f t="shared" si="51"/>
        <v>0</v>
      </c>
      <c r="Q246" s="195">
        <v>0</v>
      </c>
      <c r="R246" s="195">
        <f t="shared" si="52"/>
        <v>0</v>
      </c>
      <c r="S246" s="195">
        <v>0</v>
      </c>
      <c r="T246" s="196">
        <f t="shared" si="5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150</v>
      </c>
      <c r="AT246" s="197" t="s">
        <v>145</v>
      </c>
      <c r="AU246" s="197" t="s">
        <v>83</v>
      </c>
      <c r="AY246" s="17" t="s">
        <v>143</v>
      </c>
      <c r="BE246" s="198">
        <f t="shared" si="54"/>
        <v>0</v>
      </c>
      <c r="BF246" s="198">
        <f t="shared" si="55"/>
        <v>0</v>
      </c>
      <c r="BG246" s="198">
        <f t="shared" si="56"/>
        <v>0</v>
      </c>
      <c r="BH246" s="198">
        <f t="shared" si="57"/>
        <v>0</v>
      </c>
      <c r="BI246" s="198">
        <f t="shared" si="58"/>
        <v>0</v>
      </c>
      <c r="BJ246" s="17" t="s">
        <v>81</v>
      </c>
      <c r="BK246" s="198">
        <f t="shared" si="59"/>
        <v>0</v>
      </c>
      <c r="BL246" s="17" t="s">
        <v>150</v>
      </c>
      <c r="BM246" s="197" t="s">
        <v>1726</v>
      </c>
    </row>
    <row r="247" spans="1:65" s="2" customFormat="1" ht="16.5" customHeight="1">
      <c r="A247" s="34"/>
      <c r="B247" s="35"/>
      <c r="C247" s="186" t="s">
        <v>749</v>
      </c>
      <c r="D247" s="186" t="s">
        <v>145</v>
      </c>
      <c r="E247" s="187" t="s">
        <v>1727</v>
      </c>
      <c r="F247" s="188" t="s">
        <v>1728</v>
      </c>
      <c r="G247" s="189" t="s">
        <v>215</v>
      </c>
      <c r="H247" s="190">
        <v>12</v>
      </c>
      <c r="I247" s="191"/>
      <c r="J247" s="192">
        <f t="shared" si="50"/>
        <v>0</v>
      </c>
      <c r="K247" s="188" t="s">
        <v>1</v>
      </c>
      <c r="L247" s="39"/>
      <c r="M247" s="193" t="s">
        <v>1</v>
      </c>
      <c r="N247" s="194" t="s">
        <v>38</v>
      </c>
      <c r="O247" s="71"/>
      <c r="P247" s="195">
        <f t="shared" si="51"/>
        <v>0</v>
      </c>
      <c r="Q247" s="195">
        <v>0</v>
      </c>
      <c r="R247" s="195">
        <f t="shared" si="52"/>
        <v>0</v>
      </c>
      <c r="S247" s="195">
        <v>0</v>
      </c>
      <c r="T247" s="196">
        <f t="shared" si="5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150</v>
      </c>
      <c r="AT247" s="197" t="s">
        <v>145</v>
      </c>
      <c r="AU247" s="197" t="s">
        <v>83</v>
      </c>
      <c r="AY247" s="17" t="s">
        <v>143</v>
      </c>
      <c r="BE247" s="198">
        <f t="shared" si="54"/>
        <v>0</v>
      </c>
      <c r="BF247" s="198">
        <f t="shared" si="55"/>
        <v>0</v>
      </c>
      <c r="BG247" s="198">
        <f t="shared" si="56"/>
        <v>0</v>
      </c>
      <c r="BH247" s="198">
        <f t="shared" si="57"/>
        <v>0</v>
      </c>
      <c r="BI247" s="198">
        <f t="shared" si="58"/>
        <v>0</v>
      </c>
      <c r="BJ247" s="17" t="s">
        <v>81</v>
      </c>
      <c r="BK247" s="198">
        <f t="shared" si="59"/>
        <v>0</v>
      </c>
      <c r="BL247" s="17" t="s">
        <v>150</v>
      </c>
      <c r="BM247" s="197" t="s">
        <v>1729</v>
      </c>
    </row>
    <row r="248" spans="1:65" s="2" customFormat="1" ht="16.5" customHeight="1">
      <c r="A248" s="34"/>
      <c r="B248" s="35"/>
      <c r="C248" s="186" t="s">
        <v>460</v>
      </c>
      <c r="D248" s="186" t="s">
        <v>145</v>
      </c>
      <c r="E248" s="187" t="s">
        <v>1730</v>
      </c>
      <c r="F248" s="188" t="s">
        <v>1731</v>
      </c>
      <c r="G248" s="189" t="s">
        <v>215</v>
      </c>
      <c r="H248" s="190">
        <v>6</v>
      </c>
      <c r="I248" s="191"/>
      <c r="J248" s="192">
        <f t="shared" si="50"/>
        <v>0</v>
      </c>
      <c r="K248" s="188" t="s">
        <v>1</v>
      </c>
      <c r="L248" s="39"/>
      <c r="M248" s="193" t="s">
        <v>1</v>
      </c>
      <c r="N248" s="194" t="s">
        <v>38</v>
      </c>
      <c r="O248" s="71"/>
      <c r="P248" s="195">
        <f t="shared" si="51"/>
        <v>0</v>
      </c>
      <c r="Q248" s="195">
        <v>0</v>
      </c>
      <c r="R248" s="195">
        <f t="shared" si="52"/>
        <v>0</v>
      </c>
      <c r="S248" s="195">
        <v>0</v>
      </c>
      <c r="T248" s="196">
        <f t="shared" si="5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150</v>
      </c>
      <c r="AT248" s="197" t="s">
        <v>145</v>
      </c>
      <c r="AU248" s="197" t="s">
        <v>83</v>
      </c>
      <c r="AY248" s="17" t="s">
        <v>143</v>
      </c>
      <c r="BE248" s="198">
        <f t="shared" si="54"/>
        <v>0</v>
      </c>
      <c r="BF248" s="198">
        <f t="shared" si="55"/>
        <v>0</v>
      </c>
      <c r="BG248" s="198">
        <f t="shared" si="56"/>
        <v>0</v>
      </c>
      <c r="BH248" s="198">
        <f t="shared" si="57"/>
        <v>0</v>
      </c>
      <c r="BI248" s="198">
        <f t="shared" si="58"/>
        <v>0</v>
      </c>
      <c r="BJ248" s="17" t="s">
        <v>81</v>
      </c>
      <c r="BK248" s="198">
        <f t="shared" si="59"/>
        <v>0</v>
      </c>
      <c r="BL248" s="17" t="s">
        <v>150</v>
      </c>
      <c r="BM248" s="197" t="s">
        <v>1732</v>
      </c>
    </row>
    <row r="249" spans="1:65" s="2" customFormat="1" ht="16.5" customHeight="1">
      <c r="A249" s="34"/>
      <c r="B249" s="35"/>
      <c r="C249" s="186" t="s">
        <v>761</v>
      </c>
      <c r="D249" s="186" t="s">
        <v>145</v>
      </c>
      <c r="E249" s="187" t="s">
        <v>1733</v>
      </c>
      <c r="F249" s="188" t="s">
        <v>1734</v>
      </c>
      <c r="G249" s="189" t="s">
        <v>215</v>
      </c>
      <c r="H249" s="190">
        <v>6</v>
      </c>
      <c r="I249" s="191"/>
      <c r="J249" s="192">
        <f t="shared" si="50"/>
        <v>0</v>
      </c>
      <c r="K249" s="188" t="s">
        <v>1</v>
      </c>
      <c r="L249" s="39"/>
      <c r="M249" s="193" t="s">
        <v>1</v>
      </c>
      <c r="N249" s="194" t="s">
        <v>38</v>
      </c>
      <c r="O249" s="71"/>
      <c r="P249" s="195">
        <f t="shared" si="51"/>
        <v>0</v>
      </c>
      <c r="Q249" s="195">
        <v>0</v>
      </c>
      <c r="R249" s="195">
        <f t="shared" si="52"/>
        <v>0</v>
      </c>
      <c r="S249" s="195">
        <v>0</v>
      </c>
      <c r="T249" s="196">
        <f t="shared" si="5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150</v>
      </c>
      <c r="AT249" s="197" t="s">
        <v>145</v>
      </c>
      <c r="AU249" s="197" t="s">
        <v>83</v>
      </c>
      <c r="AY249" s="17" t="s">
        <v>143</v>
      </c>
      <c r="BE249" s="198">
        <f t="shared" si="54"/>
        <v>0</v>
      </c>
      <c r="BF249" s="198">
        <f t="shared" si="55"/>
        <v>0</v>
      </c>
      <c r="BG249" s="198">
        <f t="shared" si="56"/>
        <v>0</v>
      </c>
      <c r="BH249" s="198">
        <f t="shared" si="57"/>
        <v>0</v>
      </c>
      <c r="BI249" s="198">
        <f t="shared" si="58"/>
        <v>0</v>
      </c>
      <c r="BJ249" s="17" t="s">
        <v>81</v>
      </c>
      <c r="BK249" s="198">
        <f t="shared" si="59"/>
        <v>0</v>
      </c>
      <c r="BL249" s="17" t="s">
        <v>150</v>
      </c>
      <c r="BM249" s="197" t="s">
        <v>1735</v>
      </c>
    </row>
    <row r="250" spans="1:65" s="2" customFormat="1" ht="16.5" customHeight="1">
      <c r="A250" s="34"/>
      <c r="B250" s="35"/>
      <c r="C250" s="186" t="s">
        <v>464</v>
      </c>
      <c r="D250" s="186" t="s">
        <v>145</v>
      </c>
      <c r="E250" s="187" t="s">
        <v>1736</v>
      </c>
      <c r="F250" s="188" t="s">
        <v>1737</v>
      </c>
      <c r="G250" s="189" t="s">
        <v>215</v>
      </c>
      <c r="H250" s="190">
        <v>6</v>
      </c>
      <c r="I250" s="191"/>
      <c r="J250" s="192">
        <f t="shared" si="50"/>
        <v>0</v>
      </c>
      <c r="K250" s="188" t="s">
        <v>1</v>
      </c>
      <c r="L250" s="39"/>
      <c r="M250" s="193" t="s">
        <v>1</v>
      </c>
      <c r="N250" s="194" t="s">
        <v>38</v>
      </c>
      <c r="O250" s="71"/>
      <c r="P250" s="195">
        <f t="shared" si="51"/>
        <v>0</v>
      </c>
      <c r="Q250" s="195">
        <v>0</v>
      </c>
      <c r="R250" s="195">
        <f t="shared" si="52"/>
        <v>0</v>
      </c>
      <c r="S250" s="195">
        <v>0</v>
      </c>
      <c r="T250" s="196">
        <f t="shared" si="5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150</v>
      </c>
      <c r="AT250" s="197" t="s">
        <v>145</v>
      </c>
      <c r="AU250" s="197" t="s">
        <v>83</v>
      </c>
      <c r="AY250" s="17" t="s">
        <v>143</v>
      </c>
      <c r="BE250" s="198">
        <f t="shared" si="54"/>
        <v>0</v>
      </c>
      <c r="BF250" s="198">
        <f t="shared" si="55"/>
        <v>0</v>
      </c>
      <c r="BG250" s="198">
        <f t="shared" si="56"/>
        <v>0</v>
      </c>
      <c r="BH250" s="198">
        <f t="shared" si="57"/>
        <v>0</v>
      </c>
      <c r="BI250" s="198">
        <f t="shared" si="58"/>
        <v>0</v>
      </c>
      <c r="BJ250" s="17" t="s">
        <v>81</v>
      </c>
      <c r="BK250" s="198">
        <f t="shared" si="59"/>
        <v>0</v>
      </c>
      <c r="BL250" s="17" t="s">
        <v>150</v>
      </c>
      <c r="BM250" s="197" t="s">
        <v>1738</v>
      </c>
    </row>
    <row r="251" spans="1:65" s="12" customFormat="1" ht="22.9" customHeight="1">
      <c r="B251" s="170"/>
      <c r="C251" s="171"/>
      <c r="D251" s="172" t="s">
        <v>72</v>
      </c>
      <c r="E251" s="184" t="s">
        <v>1739</v>
      </c>
      <c r="F251" s="184" t="s">
        <v>1740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SUM(P252:P259)</f>
        <v>0</v>
      </c>
      <c r="Q251" s="178"/>
      <c r="R251" s="179">
        <f>SUM(R252:R259)</f>
        <v>0</v>
      </c>
      <c r="S251" s="178"/>
      <c r="T251" s="180">
        <f>SUM(T252:T259)</f>
        <v>0</v>
      </c>
      <c r="AR251" s="181" t="s">
        <v>81</v>
      </c>
      <c r="AT251" s="182" t="s">
        <v>72</v>
      </c>
      <c r="AU251" s="182" t="s">
        <v>81</v>
      </c>
      <c r="AY251" s="181" t="s">
        <v>143</v>
      </c>
      <c r="BK251" s="183">
        <f>SUM(BK252:BK259)</f>
        <v>0</v>
      </c>
    </row>
    <row r="252" spans="1:65" s="2" customFormat="1" ht="44.25" customHeight="1">
      <c r="A252" s="34"/>
      <c r="B252" s="35"/>
      <c r="C252" s="186" t="s">
        <v>771</v>
      </c>
      <c r="D252" s="186" t="s">
        <v>145</v>
      </c>
      <c r="E252" s="187" t="s">
        <v>1741</v>
      </c>
      <c r="F252" s="188" t="s">
        <v>1742</v>
      </c>
      <c r="G252" s="189" t="s">
        <v>726</v>
      </c>
      <c r="H252" s="190">
        <v>1</v>
      </c>
      <c r="I252" s="191"/>
      <c r="J252" s="192">
        <f t="shared" ref="J252:J259" si="60">ROUND(I252*H252,2)</f>
        <v>0</v>
      </c>
      <c r="K252" s="188" t="s">
        <v>1</v>
      </c>
      <c r="L252" s="39"/>
      <c r="M252" s="193" t="s">
        <v>1</v>
      </c>
      <c r="N252" s="194" t="s">
        <v>38</v>
      </c>
      <c r="O252" s="71"/>
      <c r="P252" s="195">
        <f t="shared" ref="P252:P259" si="61">O252*H252</f>
        <v>0</v>
      </c>
      <c r="Q252" s="195">
        <v>0</v>
      </c>
      <c r="R252" s="195">
        <f t="shared" ref="R252:R259" si="62">Q252*H252</f>
        <v>0</v>
      </c>
      <c r="S252" s="195">
        <v>0</v>
      </c>
      <c r="T252" s="196">
        <f t="shared" ref="T252:T259" si="63"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150</v>
      </c>
      <c r="AT252" s="197" t="s">
        <v>145</v>
      </c>
      <c r="AU252" s="197" t="s">
        <v>83</v>
      </c>
      <c r="AY252" s="17" t="s">
        <v>143</v>
      </c>
      <c r="BE252" s="198">
        <f t="shared" ref="BE252:BE259" si="64">IF(N252="základní",J252,0)</f>
        <v>0</v>
      </c>
      <c r="BF252" s="198">
        <f t="shared" ref="BF252:BF259" si="65">IF(N252="snížená",J252,0)</f>
        <v>0</v>
      </c>
      <c r="BG252" s="198">
        <f t="shared" ref="BG252:BG259" si="66">IF(N252="zákl. přenesená",J252,0)</f>
        <v>0</v>
      </c>
      <c r="BH252" s="198">
        <f t="shared" ref="BH252:BH259" si="67">IF(N252="sníž. přenesená",J252,0)</f>
        <v>0</v>
      </c>
      <c r="BI252" s="198">
        <f t="shared" ref="BI252:BI259" si="68">IF(N252="nulová",J252,0)</f>
        <v>0</v>
      </c>
      <c r="BJ252" s="17" t="s">
        <v>81</v>
      </c>
      <c r="BK252" s="198">
        <f t="shared" ref="BK252:BK259" si="69">ROUND(I252*H252,2)</f>
        <v>0</v>
      </c>
      <c r="BL252" s="17" t="s">
        <v>150</v>
      </c>
      <c r="BM252" s="197" t="s">
        <v>1743</v>
      </c>
    </row>
    <row r="253" spans="1:65" s="2" customFormat="1" ht="16.5" customHeight="1">
      <c r="A253" s="34"/>
      <c r="B253" s="35"/>
      <c r="C253" s="186" t="s">
        <v>468</v>
      </c>
      <c r="D253" s="186" t="s">
        <v>145</v>
      </c>
      <c r="E253" s="187" t="s">
        <v>1744</v>
      </c>
      <c r="F253" s="188" t="s">
        <v>1480</v>
      </c>
      <c r="G253" s="189" t="s">
        <v>215</v>
      </c>
      <c r="H253" s="190">
        <v>5</v>
      </c>
      <c r="I253" s="191"/>
      <c r="J253" s="192">
        <f t="shared" si="60"/>
        <v>0</v>
      </c>
      <c r="K253" s="188" t="s">
        <v>1</v>
      </c>
      <c r="L253" s="39"/>
      <c r="M253" s="193" t="s">
        <v>1</v>
      </c>
      <c r="N253" s="194" t="s">
        <v>38</v>
      </c>
      <c r="O253" s="71"/>
      <c r="P253" s="195">
        <f t="shared" si="61"/>
        <v>0</v>
      </c>
      <c r="Q253" s="195">
        <v>0</v>
      </c>
      <c r="R253" s="195">
        <f t="shared" si="62"/>
        <v>0</v>
      </c>
      <c r="S253" s="195">
        <v>0</v>
      </c>
      <c r="T253" s="196">
        <f t="shared" si="6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150</v>
      </c>
      <c r="AT253" s="197" t="s">
        <v>145</v>
      </c>
      <c r="AU253" s="197" t="s">
        <v>83</v>
      </c>
      <c r="AY253" s="17" t="s">
        <v>143</v>
      </c>
      <c r="BE253" s="198">
        <f t="shared" si="64"/>
        <v>0</v>
      </c>
      <c r="BF253" s="198">
        <f t="shared" si="65"/>
        <v>0</v>
      </c>
      <c r="BG253" s="198">
        <f t="shared" si="66"/>
        <v>0</v>
      </c>
      <c r="BH253" s="198">
        <f t="shared" si="67"/>
        <v>0</v>
      </c>
      <c r="BI253" s="198">
        <f t="shared" si="68"/>
        <v>0</v>
      </c>
      <c r="BJ253" s="17" t="s">
        <v>81</v>
      </c>
      <c r="BK253" s="198">
        <f t="shared" si="69"/>
        <v>0</v>
      </c>
      <c r="BL253" s="17" t="s">
        <v>150</v>
      </c>
      <c r="BM253" s="197" t="s">
        <v>1745</v>
      </c>
    </row>
    <row r="254" spans="1:65" s="2" customFormat="1" ht="16.5" customHeight="1">
      <c r="A254" s="34"/>
      <c r="B254" s="35"/>
      <c r="C254" s="186" t="s">
        <v>786</v>
      </c>
      <c r="D254" s="186" t="s">
        <v>145</v>
      </c>
      <c r="E254" s="187" t="s">
        <v>1746</v>
      </c>
      <c r="F254" s="188" t="s">
        <v>1534</v>
      </c>
      <c r="G254" s="189" t="s">
        <v>323</v>
      </c>
      <c r="H254" s="190">
        <v>30</v>
      </c>
      <c r="I254" s="191"/>
      <c r="J254" s="192">
        <f t="shared" si="60"/>
        <v>0</v>
      </c>
      <c r="K254" s="188" t="s">
        <v>1</v>
      </c>
      <c r="L254" s="39"/>
      <c r="M254" s="193" t="s">
        <v>1</v>
      </c>
      <c r="N254" s="194" t="s">
        <v>38</v>
      </c>
      <c r="O254" s="71"/>
      <c r="P254" s="195">
        <f t="shared" si="61"/>
        <v>0</v>
      </c>
      <c r="Q254" s="195">
        <v>0</v>
      </c>
      <c r="R254" s="195">
        <f t="shared" si="62"/>
        <v>0</v>
      </c>
      <c r="S254" s="195">
        <v>0</v>
      </c>
      <c r="T254" s="196">
        <f t="shared" si="6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150</v>
      </c>
      <c r="AT254" s="197" t="s">
        <v>145</v>
      </c>
      <c r="AU254" s="197" t="s">
        <v>83</v>
      </c>
      <c r="AY254" s="17" t="s">
        <v>143</v>
      </c>
      <c r="BE254" s="198">
        <f t="shared" si="64"/>
        <v>0</v>
      </c>
      <c r="BF254" s="198">
        <f t="shared" si="65"/>
        <v>0</v>
      </c>
      <c r="BG254" s="198">
        <f t="shared" si="66"/>
        <v>0</v>
      </c>
      <c r="BH254" s="198">
        <f t="shared" si="67"/>
        <v>0</v>
      </c>
      <c r="BI254" s="198">
        <f t="shared" si="68"/>
        <v>0</v>
      </c>
      <c r="BJ254" s="17" t="s">
        <v>81</v>
      </c>
      <c r="BK254" s="198">
        <f t="shared" si="69"/>
        <v>0</v>
      </c>
      <c r="BL254" s="17" t="s">
        <v>150</v>
      </c>
      <c r="BM254" s="197" t="s">
        <v>1747</v>
      </c>
    </row>
    <row r="255" spans="1:65" s="2" customFormat="1" ht="16.5" customHeight="1">
      <c r="A255" s="34"/>
      <c r="B255" s="35"/>
      <c r="C255" s="186" t="s">
        <v>471</v>
      </c>
      <c r="D255" s="186" t="s">
        <v>145</v>
      </c>
      <c r="E255" s="187" t="s">
        <v>1748</v>
      </c>
      <c r="F255" s="188" t="s">
        <v>1537</v>
      </c>
      <c r="G255" s="189" t="s">
        <v>215</v>
      </c>
      <c r="H255" s="190">
        <v>30</v>
      </c>
      <c r="I255" s="191"/>
      <c r="J255" s="192">
        <f t="shared" si="60"/>
        <v>0</v>
      </c>
      <c r="K255" s="188" t="s">
        <v>1</v>
      </c>
      <c r="L255" s="39"/>
      <c r="M255" s="193" t="s">
        <v>1</v>
      </c>
      <c r="N255" s="194" t="s">
        <v>38</v>
      </c>
      <c r="O255" s="71"/>
      <c r="P255" s="195">
        <f t="shared" si="61"/>
        <v>0</v>
      </c>
      <c r="Q255" s="195">
        <v>0</v>
      </c>
      <c r="R255" s="195">
        <f t="shared" si="62"/>
        <v>0</v>
      </c>
      <c r="S255" s="195">
        <v>0</v>
      </c>
      <c r="T255" s="196">
        <f t="shared" si="6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150</v>
      </c>
      <c r="AT255" s="197" t="s">
        <v>145</v>
      </c>
      <c r="AU255" s="197" t="s">
        <v>83</v>
      </c>
      <c r="AY255" s="17" t="s">
        <v>143</v>
      </c>
      <c r="BE255" s="198">
        <f t="shared" si="64"/>
        <v>0</v>
      </c>
      <c r="BF255" s="198">
        <f t="shared" si="65"/>
        <v>0</v>
      </c>
      <c r="BG255" s="198">
        <f t="shared" si="66"/>
        <v>0</v>
      </c>
      <c r="BH255" s="198">
        <f t="shared" si="67"/>
        <v>0</v>
      </c>
      <c r="BI255" s="198">
        <f t="shared" si="68"/>
        <v>0</v>
      </c>
      <c r="BJ255" s="17" t="s">
        <v>81</v>
      </c>
      <c r="BK255" s="198">
        <f t="shared" si="69"/>
        <v>0</v>
      </c>
      <c r="BL255" s="17" t="s">
        <v>150</v>
      </c>
      <c r="BM255" s="197" t="s">
        <v>1749</v>
      </c>
    </row>
    <row r="256" spans="1:65" s="2" customFormat="1" ht="16.5" customHeight="1">
      <c r="A256" s="34"/>
      <c r="B256" s="35"/>
      <c r="C256" s="186" t="s">
        <v>795</v>
      </c>
      <c r="D256" s="186" t="s">
        <v>145</v>
      </c>
      <c r="E256" s="187" t="s">
        <v>1750</v>
      </c>
      <c r="F256" s="188" t="s">
        <v>1540</v>
      </c>
      <c r="G256" s="189" t="s">
        <v>215</v>
      </c>
      <c r="H256" s="190">
        <v>5</v>
      </c>
      <c r="I256" s="191"/>
      <c r="J256" s="192">
        <f t="shared" si="60"/>
        <v>0</v>
      </c>
      <c r="K256" s="188" t="s">
        <v>1</v>
      </c>
      <c r="L256" s="39"/>
      <c r="M256" s="193" t="s">
        <v>1</v>
      </c>
      <c r="N256" s="194" t="s">
        <v>38</v>
      </c>
      <c r="O256" s="71"/>
      <c r="P256" s="195">
        <f t="shared" si="61"/>
        <v>0</v>
      </c>
      <c r="Q256" s="195">
        <v>0</v>
      </c>
      <c r="R256" s="195">
        <f t="shared" si="62"/>
        <v>0</v>
      </c>
      <c r="S256" s="195">
        <v>0</v>
      </c>
      <c r="T256" s="196">
        <f t="shared" si="6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150</v>
      </c>
      <c r="AT256" s="197" t="s">
        <v>145</v>
      </c>
      <c r="AU256" s="197" t="s">
        <v>83</v>
      </c>
      <c r="AY256" s="17" t="s">
        <v>143</v>
      </c>
      <c r="BE256" s="198">
        <f t="shared" si="64"/>
        <v>0</v>
      </c>
      <c r="BF256" s="198">
        <f t="shared" si="65"/>
        <v>0</v>
      </c>
      <c r="BG256" s="198">
        <f t="shared" si="66"/>
        <v>0</v>
      </c>
      <c r="BH256" s="198">
        <f t="shared" si="67"/>
        <v>0</v>
      </c>
      <c r="BI256" s="198">
        <f t="shared" si="68"/>
        <v>0</v>
      </c>
      <c r="BJ256" s="17" t="s">
        <v>81</v>
      </c>
      <c r="BK256" s="198">
        <f t="shared" si="69"/>
        <v>0</v>
      </c>
      <c r="BL256" s="17" t="s">
        <v>150</v>
      </c>
      <c r="BM256" s="197" t="s">
        <v>1751</v>
      </c>
    </row>
    <row r="257" spans="1:65" s="2" customFormat="1" ht="16.5" customHeight="1">
      <c r="A257" s="34"/>
      <c r="B257" s="35"/>
      <c r="C257" s="186" t="s">
        <v>475</v>
      </c>
      <c r="D257" s="186" t="s">
        <v>145</v>
      </c>
      <c r="E257" s="187" t="s">
        <v>1752</v>
      </c>
      <c r="F257" s="188" t="s">
        <v>1546</v>
      </c>
      <c r="G257" s="189" t="s">
        <v>215</v>
      </c>
      <c r="H257" s="190">
        <v>5</v>
      </c>
      <c r="I257" s="191"/>
      <c r="J257" s="192">
        <f t="shared" si="60"/>
        <v>0</v>
      </c>
      <c r="K257" s="188" t="s">
        <v>1</v>
      </c>
      <c r="L257" s="39"/>
      <c r="M257" s="193" t="s">
        <v>1</v>
      </c>
      <c r="N257" s="194" t="s">
        <v>38</v>
      </c>
      <c r="O257" s="71"/>
      <c r="P257" s="195">
        <f t="shared" si="61"/>
        <v>0</v>
      </c>
      <c r="Q257" s="195">
        <v>0</v>
      </c>
      <c r="R257" s="195">
        <f t="shared" si="62"/>
        <v>0</v>
      </c>
      <c r="S257" s="195">
        <v>0</v>
      </c>
      <c r="T257" s="196">
        <f t="shared" si="6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150</v>
      </c>
      <c r="AT257" s="197" t="s">
        <v>145</v>
      </c>
      <c r="AU257" s="197" t="s">
        <v>83</v>
      </c>
      <c r="AY257" s="17" t="s">
        <v>143</v>
      </c>
      <c r="BE257" s="198">
        <f t="shared" si="64"/>
        <v>0</v>
      </c>
      <c r="BF257" s="198">
        <f t="shared" si="65"/>
        <v>0</v>
      </c>
      <c r="BG257" s="198">
        <f t="shared" si="66"/>
        <v>0</v>
      </c>
      <c r="BH257" s="198">
        <f t="shared" si="67"/>
        <v>0</v>
      </c>
      <c r="BI257" s="198">
        <f t="shared" si="68"/>
        <v>0</v>
      </c>
      <c r="BJ257" s="17" t="s">
        <v>81</v>
      </c>
      <c r="BK257" s="198">
        <f t="shared" si="69"/>
        <v>0</v>
      </c>
      <c r="BL257" s="17" t="s">
        <v>150</v>
      </c>
      <c r="BM257" s="197" t="s">
        <v>1753</v>
      </c>
    </row>
    <row r="258" spans="1:65" s="2" customFormat="1" ht="16.5" customHeight="1">
      <c r="A258" s="34"/>
      <c r="B258" s="35"/>
      <c r="C258" s="186" t="s">
        <v>806</v>
      </c>
      <c r="D258" s="186" t="s">
        <v>145</v>
      </c>
      <c r="E258" s="187" t="s">
        <v>1754</v>
      </c>
      <c r="F258" s="188" t="s">
        <v>1549</v>
      </c>
      <c r="G258" s="189" t="s">
        <v>215</v>
      </c>
      <c r="H258" s="190">
        <v>5</v>
      </c>
      <c r="I258" s="191"/>
      <c r="J258" s="192">
        <f t="shared" si="60"/>
        <v>0</v>
      </c>
      <c r="K258" s="188" t="s">
        <v>1</v>
      </c>
      <c r="L258" s="39"/>
      <c r="M258" s="193" t="s">
        <v>1</v>
      </c>
      <c r="N258" s="194" t="s">
        <v>38</v>
      </c>
      <c r="O258" s="71"/>
      <c r="P258" s="195">
        <f t="shared" si="61"/>
        <v>0</v>
      </c>
      <c r="Q258" s="195">
        <v>0</v>
      </c>
      <c r="R258" s="195">
        <f t="shared" si="62"/>
        <v>0</v>
      </c>
      <c r="S258" s="195">
        <v>0</v>
      </c>
      <c r="T258" s="196">
        <f t="shared" si="6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150</v>
      </c>
      <c r="AT258" s="197" t="s">
        <v>145</v>
      </c>
      <c r="AU258" s="197" t="s">
        <v>83</v>
      </c>
      <c r="AY258" s="17" t="s">
        <v>143</v>
      </c>
      <c r="BE258" s="198">
        <f t="shared" si="64"/>
        <v>0</v>
      </c>
      <c r="BF258" s="198">
        <f t="shared" si="65"/>
        <v>0</v>
      </c>
      <c r="BG258" s="198">
        <f t="shared" si="66"/>
        <v>0</v>
      </c>
      <c r="BH258" s="198">
        <f t="shared" si="67"/>
        <v>0</v>
      </c>
      <c r="BI258" s="198">
        <f t="shared" si="68"/>
        <v>0</v>
      </c>
      <c r="BJ258" s="17" t="s">
        <v>81</v>
      </c>
      <c r="BK258" s="198">
        <f t="shared" si="69"/>
        <v>0</v>
      </c>
      <c r="BL258" s="17" t="s">
        <v>150</v>
      </c>
      <c r="BM258" s="197" t="s">
        <v>1755</v>
      </c>
    </row>
    <row r="259" spans="1:65" s="2" customFormat="1" ht="16.5" customHeight="1">
      <c r="A259" s="34"/>
      <c r="B259" s="35"/>
      <c r="C259" s="186" t="s">
        <v>481</v>
      </c>
      <c r="D259" s="186" t="s">
        <v>145</v>
      </c>
      <c r="E259" s="187" t="s">
        <v>1756</v>
      </c>
      <c r="F259" s="188" t="s">
        <v>1552</v>
      </c>
      <c r="G259" s="189" t="s">
        <v>215</v>
      </c>
      <c r="H259" s="190">
        <v>5</v>
      </c>
      <c r="I259" s="191"/>
      <c r="J259" s="192">
        <f t="shared" si="60"/>
        <v>0</v>
      </c>
      <c r="K259" s="188" t="s">
        <v>1</v>
      </c>
      <c r="L259" s="39"/>
      <c r="M259" s="193" t="s">
        <v>1</v>
      </c>
      <c r="N259" s="194" t="s">
        <v>38</v>
      </c>
      <c r="O259" s="71"/>
      <c r="P259" s="195">
        <f t="shared" si="61"/>
        <v>0</v>
      </c>
      <c r="Q259" s="195">
        <v>0</v>
      </c>
      <c r="R259" s="195">
        <f t="shared" si="62"/>
        <v>0</v>
      </c>
      <c r="S259" s="195">
        <v>0</v>
      </c>
      <c r="T259" s="196">
        <f t="shared" si="6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150</v>
      </c>
      <c r="AT259" s="197" t="s">
        <v>145</v>
      </c>
      <c r="AU259" s="197" t="s">
        <v>83</v>
      </c>
      <c r="AY259" s="17" t="s">
        <v>143</v>
      </c>
      <c r="BE259" s="198">
        <f t="shared" si="64"/>
        <v>0</v>
      </c>
      <c r="BF259" s="198">
        <f t="shared" si="65"/>
        <v>0</v>
      </c>
      <c r="BG259" s="198">
        <f t="shared" si="66"/>
        <v>0</v>
      </c>
      <c r="BH259" s="198">
        <f t="shared" si="67"/>
        <v>0</v>
      </c>
      <c r="BI259" s="198">
        <f t="shared" si="68"/>
        <v>0</v>
      </c>
      <c r="BJ259" s="17" t="s">
        <v>81</v>
      </c>
      <c r="BK259" s="198">
        <f t="shared" si="69"/>
        <v>0</v>
      </c>
      <c r="BL259" s="17" t="s">
        <v>150</v>
      </c>
      <c r="BM259" s="197" t="s">
        <v>1757</v>
      </c>
    </row>
    <row r="260" spans="1:65" s="12" customFormat="1" ht="22.9" customHeight="1">
      <c r="B260" s="170"/>
      <c r="C260" s="171"/>
      <c r="D260" s="172" t="s">
        <v>72</v>
      </c>
      <c r="E260" s="184" t="s">
        <v>1758</v>
      </c>
      <c r="F260" s="184" t="s">
        <v>1759</v>
      </c>
      <c r="G260" s="171"/>
      <c r="H260" s="171"/>
      <c r="I260" s="174"/>
      <c r="J260" s="185">
        <f>BK260</f>
        <v>0</v>
      </c>
      <c r="K260" s="171"/>
      <c r="L260" s="176"/>
      <c r="M260" s="177"/>
      <c r="N260" s="178"/>
      <c r="O260" s="178"/>
      <c r="P260" s="179">
        <f>SUM(P261:P269)</f>
        <v>0</v>
      </c>
      <c r="Q260" s="178"/>
      <c r="R260" s="179">
        <f>SUM(R261:R269)</f>
        <v>0</v>
      </c>
      <c r="S260" s="178"/>
      <c r="T260" s="180">
        <f>SUM(T261:T269)</f>
        <v>0</v>
      </c>
      <c r="AR260" s="181" t="s">
        <v>81</v>
      </c>
      <c r="AT260" s="182" t="s">
        <v>72</v>
      </c>
      <c r="AU260" s="182" t="s">
        <v>81</v>
      </c>
      <c r="AY260" s="181" t="s">
        <v>143</v>
      </c>
      <c r="BK260" s="183">
        <f>SUM(BK261:BK269)</f>
        <v>0</v>
      </c>
    </row>
    <row r="261" spans="1:65" s="2" customFormat="1" ht="16.5" customHeight="1">
      <c r="A261" s="34"/>
      <c r="B261" s="35"/>
      <c r="C261" s="227" t="s">
        <v>815</v>
      </c>
      <c r="D261" s="227" t="s">
        <v>219</v>
      </c>
      <c r="E261" s="228" t="s">
        <v>1760</v>
      </c>
      <c r="F261" s="229" t="s">
        <v>1761</v>
      </c>
      <c r="G261" s="230" t="s">
        <v>215</v>
      </c>
      <c r="H261" s="231">
        <v>22</v>
      </c>
      <c r="I261" s="232"/>
      <c r="J261" s="233">
        <f t="shared" ref="J261:J269" si="70">ROUND(I261*H261,2)</f>
        <v>0</v>
      </c>
      <c r="K261" s="229" t="s">
        <v>1</v>
      </c>
      <c r="L261" s="234"/>
      <c r="M261" s="235" t="s">
        <v>1</v>
      </c>
      <c r="N261" s="236" t="s">
        <v>38</v>
      </c>
      <c r="O261" s="71"/>
      <c r="P261" s="195">
        <f t="shared" ref="P261:P269" si="71">O261*H261</f>
        <v>0</v>
      </c>
      <c r="Q261" s="195">
        <v>0</v>
      </c>
      <c r="R261" s="195">
        <f t="shared" ref="R261:R269" si="72">Q261*H261</f>
        <v>0</v>
      </c>
      <c r="S261" s="195">
        <v>0</v>
      </c>
      <c r="T261" s="196">
        <f t="shared" ref="T261:T269" si="73"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168</v>
      </c>
      <c r="AT261" s="197" t="s">
        <v>219</v>
      </c>
      <c r="AU261" s="197" t="s">
        <v>83</v>
      </c>
      <c r="AY261" s="17" t="s">
        <v>143</v>
      </c>
      <c r="BE261" s="198">
        <f t="shared" ref="BE261:BE269" si="74">IF(N261="základní",J261,0)</f>
        <v>0</v>
      </c>
      <c r="BF261" s="198">
        <f t="shared" ref="BF261:BF269" si="75">IF(N261="snížená",J261,0)</f>
        <v>0</v>
      </c>
      <c r="BG261" s="198">
        <f t="shared" ref="BG261:BG269" si="76">IF(N261="zákl. přenesená",J261,0)</f>
        <v>0</v>
      </c>
      <c r="BH261" s="198">
        <f t="shared" ref="BH261:BH269" si="77">IF(N261="sníž. přenesená",J261,0)</f>
        <v>0</v>
      </c>
      <c r="BI261" s="198">
        <f t="shared" ref="BI261:BI269" si="78">IF(N261="nulová",J261,0)</f>
        <v>0</v>
      </c>
      <c r="BJ261" s="17" t="s">
        <v>81</v>
      </c>
      <c r="BK261" s="198">
        <f t="shared" ref="BK261:BK269" si="79">ROUND(I261*H261,2)</f>
        <v>0</v>
      </c>
      <c r="BL261" s="17" t="s">
        <v>150</v>
      </c>
      <c r="BM261" s="197" t="s">
        <v>1762</v>
      </c>
    </row>
    <row r="262" spans="1:65" s="2" customFormat="1" ht="16.5" customHeight="1">
      <c r="A262" s="34"/>
      <c r="B262" s="35"/>
      <c r="C262" s="227" t="s">
        <v>485</v>
      </c>
      <c r="D262" s="227" t="s">
        <v>219</v>
      </c>
      <c r="E262" s="228" t="s">
        <v>1763</v>
      </c>
      <c r="F262" s="229" t="s">
        <v>1764</v>
      </c>
      <c r="G262" s="230" t="s">
        <v>215</v>
      </c>
      <c r="H262" s="231">
        <v>368</v>
      </c>
      <c r="I262" s="232"/>
      <c r="J262" s="233">
        <f t="shared" si="70"/>
        <v>0</v>
      </c>
      <c r="K262" s="229" t="s">
        <v>1</v>
      </c>
      <c r="L262" s="234"/>
      <c r="M262" s="235" t="s">
        <v>1</v>
      </c>
      <c r="N262" s="236" t="s">
        <v>38</v>
      </c>
      <c r="O262" s="71"/>
      <c r="P262" s="195">
        <f t="shared" si="71"/>
        <v>0</v>
      </c>
      <c r="Q262" s="195">
        <v>0</v>
      </c>
      <c r="R262" s="195">
        <f t="shared" si="72"/>
        <v>0</v>
      </c>
      <c r="S262" s="195">
        <v>0</v>
      </c>
      <c r="T262" s="196">
        <f t="shared" si="7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168</v>
      </c>
      <c r="AT262" s="197" t="s">
        <v>219</v>
      </c>
      <c r="AU262" s="197" t="s">
        <v>83</v>
      </c>
      <c r="AY262" s="17" t="s">
        <v>143</v>
      </c>
      <c r="BE262" s="198">
        <f t="shared" si="74"/>
        <v>0</v>
      </c>
      <c r="BF262" s="198">
        <f t="shared" si="75"/>
        <v>0</v>
      </c>
      <c r="BG262" s="198">
        <f t="shared" si="76"/>
        <v>0</v>
      </c>
      <c r="BH262" s="198">
        <f t="shared" si="77"/>
        <v>0</v>
      </c>
      <c r="BI262" s="198">
        <f t="shared" si="78"/>
        <v>0</v>
      </c>
      <c r="BJ262" s="17" t="s">
        <v>81</v>
      </c>
      <c r="BK262" s="198">
        <f t="shared" si="79"/>
        <v>0</v>
      </c>
      <c r="BL262" s="17" t="s">
        <v>150</v>
      </c>
      <c r="BM262" s="197" t="s">
        <v>1765</v>
      </c>
    </row>
    <row r="263" spans="1:65" s="2" customFormat="1" ht="16.5" customHeight="1">
      <c r="A263" s="34"/>
      <c r="B263" s="35"/>
      <c r="C263" s="227" t="s">
        <v>825</v>
      </c>
      <c r="D263" s="227" t="s">
        <v>219</v>
      </c>
      <c r="E263" s="228" t="s">
        <v>1766</v>
      </c>
      <c r="F263" s="229" t="s">
        <v>1767</v>
      </c>
      <c r="G263" s="230" t="s">
        <v>215</v>
      </c>
      <c r="H263" s="231">
        <v>1</v>
      </c>
      <c r="I263" s="232"/>
      <c r="J263" s="233">
        <f t="shared" si="70"/>
        <v>0</v>
      </c>
      <c r="K263" s="229" t="s">
        <v>1</v>
      </c>
      <c r="L263" s="234"/>
      <c r="M263" s="235" t="s">
        <v>1</v>
      </c>
      <c r="N263" s="236" t="s">
        <v>38</v>
      </c>
      <c r="O263" s="71"/>
      <c r="P263" s="195">
        <f t="shared" si="71"/>
        <v>0</v>
      </c>
      <c r="Q263" s="195">
        <v>0</v>
      </c>
      <c r="R263" s="195">
        <f t="shared" si="72"/>
        <v>0</v>
      </c>
      <c r="S263" s="195">
        <v>0</v>
      </c>
      <c r="T263" s="196">
        <f t="shared" si="7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168</v>
      </c>
      <c r="AT263" s="197" t="s">
        <v>219</v>
      </c>
      <c r="AU263" s="197" t="s">
        <v>83</v>
      </c>
      <c r="AY263" s="17" t="s">
        <v>143</v>
      </c>
      <c r="BE263" s="198">
        <f t="shared" si="74"/>
        <v>0</v>
      </c>
      <c r="BF263" s="198">
        <f t="shared" si="75"/>
        <v>0</v>
      </c>
      <c r="BG263" s="198">
        <f t="shared" si="76"/>
        <v>0</v>
      </c>
      <c r="BH263" s="198">
        <f t="shared" si="77"/>
        <v>0</v>
      </c>
      <c r="BI263" s="198">
        <f t="shared" si="78"/>
        <v>0</v>
      </c>
      <c r="BJ263" s="17" t="s">
        <v>81</v>
      </c>
      <c r="BK263" s="198">
        <f t="shared" si="79"/>
        <v>0</v>
      </c>
      <c r="BL263" s="17" t="s">
        <v>150</v>
      </c>
      <c r="BM263" s="197" t="s">
        <v>1768</v>
      </c>
    </row>
    <row r="264" spans="1:65" s="2" customFormat="1" ht="16.5" customHeight="1">
      <c r="A264" s="34"/>
      <c r="B264" s="35"/>
      <c r="C264" s="227" t="s">
        <v>489</v>
      </c>
      <c r="D264" s="227" t="s">
        <v>219</v>
      </c>
      <c r="E264" s="228" t="s">
        <v>1769</v>
      </c>
      <c r="F264" s="229" t="s">
        <v>1770</v>
      </c>
      <c r="G264" s="230" t="s">
        <v>215</v>
      </c>
      <c r="H264" s="231">
        <v>580</v>
      </c>
      <c r="I264" s="232"/>
      <c r="J264" s="233">
        <f t="shared" si="70"/>
        <v>0</v>
      </c>
      <c r="K264" s="229" t="s">
        <v>1</v>
      </c>
      <c r="L264" s="234"/>
      <c r="M264" s="235" t="s">
        <v>1</v>
      </c>
      <c r="N264" s="236" t="s">
        <v>38</v>
      </c>
      <c r="O264" s="71"/>
      <c r="P264" s="195">
        <f t="shared" si="71"/>
        <v>0</v>
      </c>
      <c r="Q264" s="195">
        <v>0</v>
      </c>
      <c r="R264" s="195">
        <f t="shared" si="72"/>
        <v>0</v>
      </c>
      <c r="S264" s="195">
        <v>0</v>
      </c>
      <c r="T264" s="196">
        <f t="shared" si="7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168</v>
      </c>
      <c r="AT264" s="197" t="s">
        <v>219</v>
      </c>
      <c r="AU264" s="197" t="s">
        <v>83</v>
      </c>
      <c r="AY264" s="17" t="s">
        <v>143</v>
      </c>
      <c r="BE264" s="198">
        <f t="shared" si="74"/>
        <v>0</v>
      </c>
      <c r="BF264" s="198">
        <f t="shared" si="75"/>
        <v>0</v>
      </c>
      <c r="BG264" s="198">
        <f t="shared" si="76"/>
        <v>0</v>
      </c>
      <c r="BH264" s="198">
        <f t="shared" si="77"/>
        <v>0</v>
      </c>
      <c r="BI264" s="198">
        <f t="shared" si="78"/>
        <v>0</v>
      </c>
      <c r="BJ264" s="17" t="s">
        <v>81</v>
      </c>
      <c r="BK264" s="198">
        <f t="shared" si="79"/>
        <v>0</v>
      </c>
      <c r="BL264" s="17" t="s">
        <v>150</v>
      </c>
      <c r="BM264" s="197" t="s">
        <v>1771</v>
      </c>
    </row>
    <row r="265" spans="1:65" s="2" customFormat="1" ht="16.5" customHeight="1">
      <c r="A265" s="34"/>
      <c r="B265" s="35"/>
      <c r="C265" s="227" t="s">
        <v>835</v>
      </c>
      <c r="D265" s="227" t="s">
        <v>219</v>
      </c>
      <c r="E265" s="228" t="s">
        <v>1772</v>
      </c>
      <c r="F265" s="229" t="s">
        <v>1773</v>
      </c>
      <c r="G265" s="230" t="s">
        <v>215</v>
      </c>
      <c r="H265" s="231">
        <v>1</v>
      </c>
      <c r="I265" s="232"/>
      <c r="J265" s="233">
        <f t="shared" si="70"/>
        <v>0</v>
      </c>
      <c r="K265" s="229" t="s">
        <v>1</v>
      </c>
      <c r="L265" s="234"/>
      <c r="M265" s="235" t="s">
        <v>1</v>
      </c>
      <c r="N265" s="236" t="s">
        <v>38</v>
      </c>
      <c r="O265" s="71"/>
      <c r="P265" s="195">
        <f t="shared" si="71"/>
        <v>0</v>
      </c>
      <c r="Q265" s="195">
        <v>0</v>
      </c>
      <c r="R265" s="195">
        <f t="shared" si="72"/>
        <v>0</v>
      </c>
      <c r="S265" s="195">
        <v>0</v>
      </c>
      <c r="T265" s="196">
        <f t="shared" si="7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168</v>
      </c>
      <c r="AT265" s="197" t="s">
        <v>219</v>
      </c>
      <c r="AU265" s="197" t="s">
        <v>83</v>
      </c>
      <c r="AY265" s="17" t="s">
        <v>143</v>
      </c>
      <c r="BE265" s="198">
        <f t="shared" si="74"/>
        <v>0</v>
      </c>
      <c r="BF265" s="198">
        <f t="shared" si="75"/>
        <v>0</v>
      </c>
      <c r="BG265" s="198">
        <f t="shared" si="76"/>
        <v>0</v>
      </c>
      <c r="BH265" s="198">
        <f t="shared" si="77"/>
        <v>0</v>
      </c>
      <c r="BI265" s="198">
        <f t="shared" si="78"/>
        <v>0</v>
      </c>
      <c r="BJ265" s="17" t="s">
        <v>81</v>
      </c>
      <c r="BK265" s="198">
        <f t="shared" si="79"/>
        <v>0</v>
      </c>
      <c r="BL265" s="17" t="s">
        <v>150</v>
      </c>
      <c r="BM265" s="197" t="s">
        <v>1774</v>
      </c>
    </row>
    <row r="266" spans="1:65" s="2" customFormat="1" ht="16.5" customHeight="1">
      <c r="A266" s="34"/>
      <c r="B266" s="35"/>
      <c r="C266" s="227" t="s">
        <v>494</v>
      </c>
      <c r="D266" s="227" t="s">
        <v>219</v>
      </c>
      <c r="E266" s="228" t="s">
        <v>1775</v>
      </c>
      <c r="F266" s="229" t="s">
        <v>1776</v>
      </c>
      <c r="G266" s="230" t="s">
        <v>215</v>
      </c>
      <c r="H266" s="231">
        <v>6</v>
      </c>
      <c r="I266" s="232"/>
      <c r="J266" s="233">
        <f t="shared" si="70"/>
        <v>0</v>
      </c>
      <c r="K266" s="229" t="s">
        <v>1</v>
      </c>
      <c r="L266" s="234"/>
      <c r="M266" s="235" t="s">
        <v>1</v>
      </c>
      <c r="N266" s="236" t="s">
        <v>38</v>
      </c>
      <c r="O266" s="71"/>
      <c r="P266" s="195">
        <f t="shared" si="71"/>
        <v>0</v>
      </c>
      <c r="Q266" s="195">
        <v>0</v>
      </c>
      <c r="R266" s="195">
        <f t="shared" si="72"/>
        <v>0</v>
      </c>
      <c r="S266" s="195">
        <v>0</v>
      </c>
      <c r="T266" s="196">
        <f t="shared" si="7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168</v>
      </c>
      <c r="AT266" s="197" t="s">
        <v>219</v>
      </c>
      <c r="AU266" s="197" t="s">
        <v>83</v>
      </c>
      <c r="AY266" s="17" t="s">
        <v>143</v>
      </c>
      <c r="BE266" s="198">
        <f t="shared" si="74"/>
        <v>0</v>
      </c>
      <c r="BF266" s="198">
        <f t="shared" si="75"/>
        <v>0</v>
      </c>
      <c r="BG266" s="198">
        <f t="shared" si="76"/>
        <v>0</v>
      </c>
      <c r="BH266" s="198">
        <f t="shared" si="77"/>
        <v>0</v>
      </c>
      <c r="BI266" s="198">
        <f t="shared" si="78"/>
        <v>0</v>
      </c>
      <c r="BJ266" s="17" t="s">
        <v>81</v>
      </c>
      <c r="BK266" s="198">
        <f t="shared" si="79"/>
        <v>0</v>
      </c>
      <c r="BL266" s="17" t="s">
        <v>150</v>
      </c>
      <c r="BM266" s="197" t="s">
        <v>1777</v>
      </c>
    </row>
    <row r="267" spans="1:65" s="2" customFormat="1" ht="16.5" customHeight="1">
      <c r="A267" s="34"/>
      <c r="B267" s="35"/>
      <c r="C267" s="227" t="s">
        <v>844</v>
      </c>
      <c r="D267" s="227" t="s">
        <v>219</v>
      </c>
      <c r="E267" s="228" t="s">
        <v>1778</v>
      </c>
      <c r="F267" s="229" t="s">
        <v>1779</v>
      </c>
      <c r="G267" s="230" t="s">
        <v>215</v>
      </c>
      <c r="H267" s="231">
        <v>22</v>
      </c>
      <c r="I267" s="232"/>
      <c r="J267" s="233">
        <f t="shared" si="70"/>
        <v>0</v>
      </c>
      <c r="K267" s="229" t="s">
        <v>1</v>
      </c>
      <c r="L267" s="234"/>
      <c r="M267" s="235" t="s">
        <v>1</v>
      </c>
      <c r="N267" s="236" t="s">
        <v>38</v>
      </c>
      <c r="O267" s="71"/>
      <c r="P267" s="195">
        <f t="shared" si="71"/>
        <v>0</v>
      </c>
      <c r="Q267" s="195">
        <v>0</v>
      </c>
      <c r="R267" s="195">
        <f t="shared" si="72"/>
        <v>0</v>
      </c>
      <c r="S267" s="195">
        <v>0</v>
      </c>
      <c r="T267" s="196">
        <f t="shared" si="7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168</v>
      </c>
      <c r="AT267" s="197" t="s">
        <v>219</v>
      </c>
      <c r="AU267" s="197" t="s">
        <v>83</v>
      </c>
      <c r="AY267" s="17" t="s">
        <v>143</v>
      </c>
      <c r="BE267" s="198">
        <f t="shared" si="74"/>
        <v>0</v>
      </c>
      <c r="BF267" s="198">
        <f t="shared" si="75"/>
        <v>0</v>
      </c>
      <c r="BG267" s="198">
        <f t="shared" si="76"/>
        <v>0</v>
      </c>
      <c r="BH267" s="198">
        <f t="shared" si="77"/>
        <v>0</v>
      </c>
      <c r="BI267" s="198">
        <f t="shared" si="78"/>
        <v>0</v>
      </c>
      <c r="BJ267" s="17" t="s">
        <v>81</v>
      </c>
      <c r="BK267" s="198">
        <f t="shared" si="79"/>
        <v>0</v>
      </c>
      <c r="BL267" s="17" t="s">
        <v>150</v>
      </c>
      <c r="BM267" s="197" t="s">
        <v>1780</v>
      </c>
    </row>
    <row r="268" spans="1:65" s="2" customFormat="1" ht="16.5" customHeight="1">
      <c r="A268" s="34"/>
      <c r="B268" s="35"/>
      <c r="C268" s="227" t="s">
        <v>498</v>
      </c>
      <c r="D268" s="227" t="s">
        <v>219</v>
      </c>
      <c r="E268" s="228" t="s">
        <v>1781</v>
      </c>
      <c r="F268" s="229" t="s">
        <v>1782</v>
      </c>
      <c r="G268" s="230" t="s">
        <v>215</v>
      </c>
      <c r="H268" s="231">
        <v>2</v>
      </c>
      <c r="I268" s="232"/>
      <c r="J268" s="233">
        <f t="shared" si="70"/>
        <v>0</v>
      </c>
      <c r="K268" s="229" t="s">
        <v>1</v>
      </c>
      <c r="L268" s="234"/>
      <c r="M268" s="235" t="s">
        <v>1</v>
      </c>
      <c r="N268" s="236" t="s">
        <v>38</v>
      </c>
      <c r="O268" s="71"/>
      <c r="P268" s="195">
        <f t="shared" si="71"/>
        <v>0</v>
      </c>
      <c r="Q268" s="195">
        <v>0</v>
      </c>
      <c r="R268" s="195">
        <f t="shared" si="72"/>
        <v>0</v>
      </c>
      <c r="S268" s="195">
        <v>0</v>
      </c>
      <c r="T268" s="196">
        <f t="shared" si="7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168</v>
      </c>
      <c r="AT268" s="197" t="s">
        <v>219</v>
      </c>
      <c r="AU268" s="197" t="s">
        <v>83</v>
      </c>
      <c r="AY268" s="17" t="s">
        <v>143</v>
      </c>
      <c r="BE268" s="198">
        <f t="shared" si="74"/>
        <v>0</v>
      </c>
      <c r="BF268" s="198">
        <f t="shared" si="75"/>
        <v>0</v>
      </c>
      <c r="BG268" s="198">
        <f t="shared" si="76"/>
        <v>0</v>
      </c>
      <c r="BH268" s="198">
        <f t="shared" si="77"/>
        <v>0</v>
      </c>
      <c r="BI268" s="198">
        <f t="shared" si="78"/>
        <v>0</v>
      </c>
      <c r="BJ268" s="17" t="s">
        <v>81</v>
      </c>
      <c r="BK268" s="198">
        <f t="shared" si="79"/>
        <v>0</v>
      </c>
      <c r="BL268" s="17" t="s">
        <v>150</v>
      </c>
      <c r="BM268" s="197" t="s">
        <v>1783</v>
      </c>
    </row>
    <row r="269" spans="1:65" s="2" customFormat="1" ht="16.5" customHeight="1">
      <c r="A269" s="34"/>
      <c r="B269" s="35"/>
      <c r="C269" s="227" t="s">
        <v>856</v>
      </c>
      <c r="D269" s="227" t="s">
        <v>219</v>
      </c>
      <c r="E269" s="228" t="s">
        <v>1784</v>
      </c>
      <c r="F269" s="229" t="s">
        <v>1785</v>
      </c>
      <c r="G269" s="230" t="s">
        <v>215</v>
      </c>
      <c r="H269" s="231">
        <v>2</v>
      </c>
      <c r="I269" s="232"/>
      <c r="J269" s="233">
        <f t="shared" si="70"/>
        <v>0</v>
      </c>
      <c r="K269" s="229" t="s">
        <v>1</v>
      </c>
      <c r="L269" s="234"/>
      <c r="M269" s="235" t="s">
        <v>1</v>
      </c>
      <c r="N269" s="236" t="s">
        <v>38</v>
      </c>
      <c r="O269" s="71"/>
      <c r="P269" s="195">
        <f t="shared" si="71"/>
        <v>0</v>
      </c>
      <c r="Q269" s="195">
        <v>0</v>
      </c>
      <c r="R269" s="195">
        <f t="shared" si="72"/>
        <v>0</v>
      </c>
      <c r="S269" s="195">
        <v>0</v>
      </c>
      <c r="T269" s="196">
        <f t="shared" si="7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168</v>
      </c>
      <c r="AT269" s="197" t="s">
        <v>219</v>
      </c>
      <c r="AU269" s="197" t="s">
        <v>83</v>
      </c>
      <c r="AY269" s="17" t="s">
        <v>143</v>
      </c>
      <c r="BE269" s="198">
        <f t="shared" si="74"/>
        <v>0</v>
      </c>
      <c r="BF269" s="198">
        <f t="shared" si="75"/>
        <v>0</v>
      </c>
      <c r="BG269" s="198">
        <f t="shared" si="76"/>
        <v>0</v>
      </c>
      <c r="BH269" s="198">
        <f t="shared" si="77"/>
        <v>0</v>
      </c>
      <c r="BI269" s="198">
        <f t="shared" si="78"/>
        <v>0</v>
      </c>
      <c r="BJ269" s="17" t="s">
        <v>81</v>
      </c>
      <c r="BK269" s="198">
        <f t="shared" si="79"/>
        <v>0</v>
      </c>
      <c r="BL269" s="17" t="s">
        <v>150</v>
      </c>
      <c r="BM269" s="197" t="s">
        <v>1786</v>
      </c>
    </row>
    <row r="270" spans="1:65" s="12" customFormat="1" ht="22.9" customHeight="1">
      <c r="B270" s="170"/>
      <c r="C270" s="171"/>
      <c r="D270" s="172" t="s">
        <v>72</v>
      </c>
      <c r="E270" s="184" t="s">
        <v>1787</v>
      </c>
      <c r="F270" s="184" t="s">
        <v>1788</v>
      </c>
      <c r="G270" s="171"/>
      <c r="H270" s="171"/>
      <c r="I270" s="174"/>
      <c r="J270" s="185">
        <f>BK270</f>
        <v>0</v>
      </c>
      <c r="K270" s="171"/>
      <c r="L270" s="176"/>
      <c r="M270" s="177"/>
      <c r="N270" s="178"/>
      <c r="O270" s="178"/>
      <c r="P270" s="179">
        <f>SUM(P271:P301)</f>
        <v>0</v>
      </c>
      <c r="Q270" s="178"/>
      <c r="R270" s="179">
        <f>SUM(R271:R301)</f>
        <v>0</v>
      </c>
      <c r="S270" s="178"/>
      <c r="T270" s="180">
        <f>SUM(T271:T301)</f>
        <v>0</v>
      </c>
      <c r="AR270" s="181" t="s">
        <v>81</v>
      </c>
      <c r="AT270" s="182" t="s">
        <v>72</v>
      </c>
      <c r="AU270" s="182" t="s">
        <v>81</v>
      </c>
      <c r="AY270" s="181" t="s">
        <v>143</v>
      </c>
      <c r="BK270" s="183">
        <f>SUM(BK271:BK301)</f>
        <v>0</v>
      </c>
    </row>
    <row r="271" spans="1:65" s="2" customFormat="1" ht="16.5" customHeight="1">
      <c r="A271" s="34"/>
      <c r="B271" s="35"/>
      <c r="C271" s="227" t="s">
        <v>504</v>
      </c>
      <c r="D271" s="227" t="s">
        <v>219</v>
      </c>
      <c r="E271" s="228" t="s">
        <v>1789</v>
      </c>
      <c r="F271" s="229" t="s">
        <v>1790</v>
      </c>
      <c r="G271" s="230" t="s">
        <v>215</v>
      </c>
      <c r="H271" s="231">
        <v>510</v>
      </c>
      <c r="I271" s="232"/>
      <c r="J271" s="233">
        <f t="shared" ref="J271:J301" si="80">ROUND(I271*H271,2)</f>
        <v>0</v>
      </c>
      <c r="K271" s="229" t="s">
        <v>1</v>
      </c>
      <c r="L271" s="234"/>
      <c r="M271" s="235" t="s">
        <v>1</v>
      </c>
      <c r="N271" s="236" t="s">
        <v>38</v>
      </c>
      <c r="O271" s="71"/>
      <c r="P271" s="195">
        <f t="shared" ref="P271:P301" si="81">O271*H271</f>
        <v>0</v>
      </c>
      <c r="Q271" s="195">
        <v>0</v>
      </c>
      <c r="R271" s="195">
        <f t="shared" ref="R271:R301" si="82">Q271*H271</f>
        <v>0</v>
      </c>
      <c r="S271" s="195">
        <v>0</v>
      </c>
      <c r="T271" s="196">
        <f t="shared" ref="T271:T301" si="83"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168</v>
      </c>
      <c r="AT271" s="197" t="s">
        <v>219</v>
      </c>
      <c r="AU271" s="197" t="s">
        <v>83</v>
      </c>
      <c r="AY271" s="17" t="s">
        <v>143</v>
      </c>
      <c r="BE271" s="198">
        <f t="shared" ref="BE271:BE301" si="84">IF(N271="základní",J271,0)</f>
        <v>0</v>
      </c>
      <c r="BF271" s="198">
        <f t="shared" ref="BF271:BF301" si="85">IF(N271="snížená",J271,0)</f>
        <v>0</v>
      </c>
      <c r="BG271" s="198">
        <f t="shared" ref="BG271:BG301" si="86">IF(N271="zákl. přenesená",J271,0)</f>
        <v>0</v>
      </c>
      <c r="BH271" s="198">
        <f t="shared" ref="BH271:BH301" si="87">IF(N271="sníž. přenesená",J271,0)</f>
        <v>0</v>
      </c>
      <c r="BI271" s="198">
        <f t="shared" ref="BI271:BI301" si="88">IF(N271="nulová",J271,0)</f>
        <v>0</v>
      </c>
      <c r="BJ271" s="17" t="s">
        <v>81</v>
      </c>
      <c r="BK271" s="198">
        <f t="shared" ref="BK271:BK301" si="89">ROUND(I271*H271,2)</f>
        <v>0</v>
      </c>
      <c r="BL271" s="17" t="s">
        <v>150</v>
      </c>
      <c r="BM271" s="197" t="s">
        <v>1791</v>
      </c>
    </row>
    <row r="272" spans="1:65" s="2" customFormat="1" ht="16.5" customHeight="1">
      <c r="A272" s="34"/>
      <c r="B272" s="35"/>
      <c r="C272" s="227" t="s">
        <v>867</v>
      </c>
      <c r="D272" s="227" t="s">
        <v>219</v>
      </c>
      <c r="E272" s="228" t="s">
        <v>1792</v>
      </c>
      <c r="F272" s="229" t="s">
        <v>1793</v>
      </c>
      <c r="G272" s="230" t="s">
        <v>215</v>
      </c>
      <c r="H272" s="231">
        <v>60</v>
      </c>
      <c r="I272" s="232"/>
      <c r="J272" s="233">
        <f t="shared" si="80"/>
        <v>0</v>
      </c>
      <c r="K272" s="229" t="s">
        <v>1</v>
      </c>
      <c r="L272" s="234"/>
      <c r="M272" s="235" t="s">
        <v>1</v>
      </c>
      <c r="N272" s="236" t="s">
        <v>38</v>
      </c>
      <c r="O272" s="71"/>
      <c r="P272" s="195">
        <f t="shared" si="81"/>
        <v>0</v>
      </c>
      <c r="Q272" s="195">
        <v>0</v>
      </c>
      <c r="R272" s="195">
        <f t="shared" si="82"/>
        <v>0</v>
      </c>
      <c r="S272" s="195">
        <v>0</v>
      </c>
      <c r="T272" s="196">
        <f t="shared" si="8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168</v>
      </c>
      <c r="AT272" s="197" t="s">
        <v>219</v>
      </c>
      <c r="AU272" s="197" t="s">
        <v>83</v>
      </c>
      <c r="AY272" s="17" t="s">
        <v>143</v>
      </c>
      <c r="BE272" s="198">
        <f t="shared" si="84"/>
        <v>0</v>
      </c>
      <c r="BF272" s="198">
        <f t="shared" si="85"/>
        <v>0</v>
      </c>
      <c r="BG272" s="198">
        <f t="shared" si="86"/>
        <v>0</v>
      </c>
      <c r="BH272" s="198">
        <f t="shared" si="87"/>
        <v>0</v>
      </c>
      <c r="BI272" s="198">
        <f t="shared" si="88"/>
        <v>0</v>
      </c>
      <c r="BJ272" s="17" t="s">
        <v>81</v>
      </c>
      <c r="BK272" s="198">
        <f t="shared" si="89"/>
        <v>0</v>
      </c>
      <c r="BL272" s="17" t="s">
        <v>150</v>
      </c>
      <c r="BM272" s="197" t="s">
        <v>1794</v>
      </c>
    </row>
    <row r="273" spans="1:65" s="2" customFormat="1" ht="16.5" customHeight="1">
      <c r="A273" s="34"/>
      <c r="B273" s="35"/>
      <c r="C273" s="227" t="s">
        <v>508</v>
      </c>
      <c r="D273" s="227" t="s">
        <v>219</v>
      </c>
      <c r="E273" s="228" t="s">
        <v>1795</v>
      </c>
      <c r="F273" s="229" t="s">
        <v>1796</v>
      </c>
      <c r="G273" s="230" t="s">
        <v>215</v>
      </c>
      <c r="H273" s="231">
        <v>30</v>
      </c>
      <c r="I273" s="232"/>
      <c r="J273" s="233">
        <f t="shared" si="80"/>
        <v>0</v>
      </c>
      <c r="K273" s="229" t="s">
        <v>1</v>
      </c>
      <c r="L273" s="234"/>
      <c r="M273" s="235" t="s">
        <v>1</v>
      </c>
      <c r="N273" s="236" t="s">
        <v>38</v>
      </c>
      <c r="O273" s="71"/>
      <c r="P273" s="195">
        <f t="shared" si="81"/>
        <v>0</v>
      </c>
      <c r="Q273" s="195">
        <v>0</v>
      </c>
      <c r="R273" s="195">
        <f t="shared" si="82"/>
        <v>0</v>
      </c>
      <c r="S273" s="195">
        <v>0</v>
      </c>
      <c r="T273" s="196">
        <f t="shared" si="8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168</v>
      </c>
      <c r="AT273" s="197" t="s">
        <v>219</v>
      </c>
      <c r="AU273" s="197" t="s">
        <v>83</v>
      </c>
      <c r="AY273" s="17" t="s">
        <v>143</v>
      </c>
      <c r="BE273" s="198">
        <f t="shared" si="84"/>
        <v>0</v>
      </c>
      <c r="BF273" s="198">
        <f t="shared" si="85"/>
        <v>0</v>
      </c>
      <c r="BG273" s="198">
        <f t="shared" si="86"/>
        <v>0</v>
      </c>
      <c r="BH273" s="198">
        <f t="shared" si="87"/>
        <v>0</v>
      </c>
      <c r="BI273" s="198">
        <f t="shared" si="88"/>
        <v>0</v>
      </c>
      <c r="BJ273" s="17" t="s">
        <v>81</v>
      </c>
      <c r="BK273" s="198">
        <f t="shared" si="89"/>
        <v>0</v>
      </c>
      <c r="BL273" s="17" t="s">
        <v>150</v>
      </c>
      <c r="BM273" s="197" t="s">
        <v>1797</v>
      </c>
    </row>
    <row r="274" spans="1:65" s="2" customFormat="1" ht="16.5" customHeight="1">
      <c r="A274" s="34"/>
      <c r="B274" s="35"/>
      <c r="C274" s="227" t="s">
        <v>876</v>
      </c>
      <c r="D274" s="227" t="s">
        <v>219</v>
      </c>
      <c r="E274" s="228" t="s">
        <v>1798</v>
      </c>
      <c r="F274" s="229" t="s">
        <v>1799</v>
      </c>
      <c r="G274" s="230" t="s">
        <v>215</v>
      </c>
      <c r="H274" s="231">
        <v>10</v>
      </c>
      <c r="I274" s="232"/>
      <c r="J274" s="233">
        <f t="shared" si="80"/>
        <v>0</v>
      </c>
      <c r="K274" s="229" t="s">
        <v>1</v>
      </c>
      <c r="L274" s="234"/>
      <c r="M274" s="235" t="s">
        <v>1</v>
      </c>
      <c r="N274" s="236" t="s">
        <v>38</v>
      </c>
      <c r="O274" s="71"/>
      <c r="P274" s="195">
        <f t="shared" si="81"/>
        <v>0</v>
      </c>
      <c r="Q274" s="195">
        <v>0</v>
      </c>
      <c r="R274" s="195">
        <f t="shared" si="82"/>
        <v>0</v>
      </c>
      <c r="S274" s="195">
        <v>0</v>
      </c>
      <c r="T274" s="196">
        <f t="shared" si="8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168</v>
      </c>
      <c r="AT274" s="197" t="s">
        <v>219</v>
      </c>
      <c r="AU274" s="197" t="s">
        <v>83</v>
      </c>
      <c r="AY274" s="17" t="s">
        <v>143</v>
      </c>
      <c r="BE274" s="198">
        <f t="shared" si="84"/>
        <v>0</v>
      </c>
      <c r="BF274" s="198">
        <f t="shared" si="85"/>
        <v>0</v>
      </c>
      <c r="BG274" s="198">
        <f t="shared" si="86"/>
        <v>0</v>
      </c>
      <c r="BH274" s="198">
        <f t="shared" si="87"/>
        <v>0</v>
      </c>
      <c r="BI274" s="198">
        <f t="shared" si="88"/>
        <v>0</v>
      </c>
      <c r="BJ274" s="17" t="s">
        <v>81</v>
      </c>
      <c r="BK274" s="198">
        <f t="shared" si="89"/>
        <v>0</v>
      </c>
      <c r="BL274" s="17" t="s">
        <v>150</v>
      </c>
      <c r="BM274" s="197" t="s">
        <v>1800</v>
      </c>
    </row>
    <row r="275" spans="1:65" s="2" customFormat="1" ht="16.5" customHeight="1">
      <c r="A275" s="34"/>
      <c r="B275" s="35"/>
      <c r="C275" s="227" t="s">
        <v>513</v>
      </c>
      <c r="D275" s="227" t="s">
        <v>219</v>
      </c>
      <c r="E275" s="228" t="s">
        <v>1801</v>
      </c>
      <c r="F275" s="229" t="s">
        <v>1802</v>
      </c>
      <c r="G275" s="230" t="s">
        <v>215</v>
      </c>
      <c r="H275" s="231">
        <v>6</v>
      </c>
      <c r="I275" s="232"/>
      <c r="J275" s="233">
        <f t="shared" si="80"/>
        <v>0</v>
      </c>
      <c r="K275" s="229" t="s">
        <v>1</v>
      </c>
      <c r="L275" s="234"/>
      <c r="M275" s="235" t="s">
        <v>1</v>
      </c>
      <c r="N275" s="236" t="s">
        <v>38</v>
      </c>
      <c r="O275" s="71"/>
      <c r="P275" s="195">
        <f t="shared" si="81"/>
        <v>0</v>
      </c>
      <c r="Q275" s="195">
        <v>0</v>
      </c>
      <c r="R275" s="195">
        <f t="shared" si="82"/>
        <v>0</v>
      </c>
      <c r="S275" s="195">
        <v>0</v>
      </c>
      <c r="T275" s="196">
        <f t="shared" si="8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168</v>
      </c>
      <c r="AT275" s="197" t="s">
        <v>219</v>
      </c>
      <c r="AU275" s="197" t="s">
        <v>83</v>
      </c>
      <c r="AY275" s="17" t="s">
        <v>143</v>
      </c>
      <c r="BE275" s="198">
        <f t="shared" si="84"/>
        <v>0</v>
      </c>
      <c r="BF275" s="198">
        <f t="shared" si="85"/>
        <v>0</v>
      </c>
      <c r="BG275" s="198">
        <f t="shared" si="86"/>
        <v>0</v>
      </c>
      <c r="BH275" s="198">
        <f t="shared" si="87"/>
        <v>0</v>
      </c>
      <c r="BI275" s="198">
        <f t="shared" si="88"/>
        <v>0</v>
      </c>
      <c r="BJ275" s="17" t="s">
        <v>81</v>
      </c>
      <c r="BK275" s="198">
        <f t="shared" si="89"/>
        <v>0</v>
      </c>
      <c r="BL275" s="17" t="s">
        <v>150</v>
      </c>
      <c r="BM275" s="197" t="s">
        <v>1803</v>
      </c>
    </row>
    <row r="276" spans="1:65" s="2" customFormat="1" ht="16.5" customHeight="1">
      <c r="A276" s="34"/>
      <c r="B276" s="35"/>
      <c r="C276" s="227" t="s">
        <v>888</v>
      </c>
      <c r="D276" s="227" t="s">
        <v>219</v>
      </c>
      <c r="E276" s="228" t="s">
        <v>1804</v>
      </c>
      <c r="F276" s="229" t="s">
        <v>1805</v>
      </c>
      <c r="G276" s="230" t="s">
        <v>215</v>
      </c>
      <c r="H276" s="231">
        <v>51</v>
      </c>
      <c r="I276" s="232"/>
      <c r="J276" s="233">
        <f t="shared" si="80"/>
        <v>0</v>
      </c>
      <c r="K276" s="229" t="s">
        <v>1</v>
      </c>
      <c r="L276" s="234"/>
      <c r="M276" s="235" t="s">
        <v>1</v>
      </c>
      <c r="N276" s="236" t="s">
        <v>38</v>
      </c>
      <c r="O276" s="71"/>
      <c r="P276" s="195">
        <f t="shared" si="81"/>
        <v>0</v>
      </c>
      <c r="Q276" s="195">
        <v>0</v>
      </c>
      <c r="R276" s="195">
        <f t="shared" si="82"/>
        <v>0</v>
      </c>
      <c r="S276" s="195">
        <v>0</v>
      </c>
      <c r="T276" s="196">
        <f t="shared" si="8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168</v>
      </c>
      <c r="AT276" s="197" t="s">
        <v>219</v>
      </c>
      <c r="AU276" s="197" t="s">
        <v>83</v>
      </c>
      <c r="AY276" s="17" t="s">
        <v>143</v>
      </c>
      <c r="BE276" s="198">
        <f t="shared" si="84"/>
        <v>0</v>
      </c>
      <c r="BF276" s="198">
        <f t="shared" si="85"/>
        <v>0</v>
      </c>
      <c r="BG276" s="198">
        <f t="shared" si="86"/>
        <v>0</v>
      </c>
      <c r="BH276" s="198">
        <f t="shared" si="87"/>
        <v>0</v>
      </c>
      <c r="BI276" s="198">
        <f t="shared" si="88"/>
        <v>0</v>
      </c>
      <c r="BJ276" s="17" t="s">
        <v>81</v>
      </c>
      <c r="BK276" s="198">
        <f t="shared" si="89"/>
        <v>0</v>
      </c>
      <c r="BL276" s="17" t="s">
        <v>150</v>
      </c>
      <c r="BM276" s="197" t="s">
        <v>1806</v>
      </c>
    </row>
    <row r="277" spans="1:65" s="2" customFormat="1" ht="16.5" customHeight="1">
      <c r="A277" s="34"/>
      <c r="B277" s="35"/>
      <c r="C277" s="227" t="s">
        <v>519</v>
      </c>
      <c r="D277" s="227" t="s">
        <v>219</v>
      </c>
      <c r="E277" s="228" t="s">
        <v>1807</v>
      </c>
      <c r="F277" s="229" t="s">
        <v>1808</v>
      </c>
      <c r="G277" s="230" t="s">
        <v>215</v>
      </c>
      <c r="H277" s="231">
        <v>6</v>
      </c>
      <c r="I277" s="232"/>
      <c r="J277" s="233">
        <f t="shared" si="80"/>
        <v>0</v>
      </c>
      <c r="K277" s="229" t="s">
        <v>1</v>
      </c>
      <c r="L277" s="234"/>
      <c r="M277" s="235" t="s">
        <v>1</v>
      </c>
      <c r="N277" s="236" t="s">
        <v>38</v>
      </c>
      <c r="O277" s="71"/>
      <c r="P277" s="195">
        <f t="shared" si="81"/>
        <v>0</v>
      </c>
      <c r="Q277" s="195">
        <v>0</v>
      </c>
      <c r="R277" s="195">
        <f t="shared" si="82"/>
        <v>0</v>
      </c>
      <c r="S277" s="195">
        <v>0</v>
      </c>
      <c r="T277" s="196">
        <f t="shared" si="8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168</v>
      </c>
      <c r="AT277" s="197" t="s">
        <v>219</v>
      </c>
      <c r="AU277" s="197" t="s">
        <v>83</v>
      </c>
      <c r="AY277" s="17" t="s">
        <v>143</v>
      </c>
      <c r="BE277" s="198">
        <f t="shared" si="84"/>
        <v>0</v>
      </c>
      <c r="BF277" s="198">
        <f t="shared" si="85"/>
        <v>0</v>
      </c>
      <c r="BG277" s="198">
        <f t="shared" si="86"/>
        <v>0</v>
      </c>
      <c r="BH277" s="198">
        <f t="shared" si="87"/>
        <v>0</v>
      </c>
      <c r="BI277" s="198">
        <f t="shared" si="88"/>
        <v>0</v>
      </c>
      <c r="BJ277" s="17" t="s">
        <v>81</v>
      </c>
      <c r="BK277" s="198">
        <f t="shared" si="89"/>
        <v>0</v>
      </c>
      <c r="BL277" s="17" t="s">
        <v>150</v>
      </c>
      <c r="BM277" s="197" t="s">
        <v>1809</v>
      </c>
    </row>
    <row r="278" spans="1:65" s="2" customFormat="1" ht="16.5" customHeight="1">
      <c r="A278" s="34"/>
      <c r="B278" s="35"/>
      <c r="C278" s="227" t="s">
        <v>897</v>
      </c>
      <c r="D278" s="227" t="s">
        <v>219</v>
      </c>
      <c r="E278" s="228" t="s">
        <v>1810</v>
      </c>
      <c r="F278" s="229" t="s">
        <v>1811</v>
      </c>
      <c r="G278" s="230" t="s">
        <v>215</v>
      </c>
      <c r="H278" s="231">
        <v>26</v>
      </c>
      <c r="I278" s="232"/>
      <c r="J278" s="233">
        <f t="shared" si="80"/>
        <v>0</v>
      </c>
      <c r="K278" s="229" t="s">
        <v>1</v>
      </c>
      <c r="L278" s="234"/>
      <c r="M278" s="235" t="s">
        <v>1</v>
      </c>
      <c r="N278" s="236" t="s">
        <v>38</v>
      </c>
      <c r="O278" s="71"/>
      <c r="P278" s="195">
        <f t="shared" si="81"/>
        <v>0</v>
      </c>
      <c r="Q278" s="195">
        <v>0</v>
      </c>
      <c r="R278" s="195">
        <f t="shared" si="82"/>
        <v>0</v>
      </c>
      <c r="S278" s="195">
        <v>0</v>
      </c>
      <c r="T278" s="196">
        <f t="shared" si="8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168</v>
      </c>
      <c r="AT278" s="197" t="s">
        <v>219</v>
      </c>
      <c r="AU278" s="197" t="s">
        <v>83</v>
      </c>
      <c r="AY278" s="17" t="s">
        <v>143</v>
      </c>
      <c r="BE278" s="198">
        <f t="shared" si="84"/>
        <v>0</v>
      </c>
      <c r="BF278" s="198">
        <f t="shared" si="85"/>
        <v>0</v>
      </c>
      <c r="BG278" s="198">
        <f t="shared" si="86"/>
        <v>0</v>
      </c>
      <c r="BH278" s="198">
        <f t="shared" si="87"/>
        <v>0</v>
      </c>
      <c r="BI278" s="198">
        <f t="shared" si="88"/>
        <v>0</v>
      </c>
      <c r="BJ278" s="17" t="s">
        <v>81</v>
      </c>
      <c r="BK278" s="198">
        <f t="shared" si="89"/>
        <v>0</v>
      </c>
      <c r="BL278" s="17" t="s">
        <v>150</v>
      </c>
      <c r="BM278" s="197" t="s">
        <v>1812</v>
      </c>
    </row>
    <row r="279" spans="1:65" s="2" customFormat="1" ht="24.2" customHeight="1">
      <c r="A279" s="34"/>
      <c r="B279" s="35"/>
      <c r="C279" s="227" t="s">
        <v>528</v>
      </c>
      <c r="D279" s="227" t="s">
        <v>219</v>
      </c>
      <c r="E279" s="228" t="s">
        <v>1813</v>
      </c>
      <c r="F279" s="229" t="s">
        <v>1814</v>
      </c>
      <c r="G279" s="230" t="s">
        <v>323</v>
      </c>
      <c r="H279" s="231">
        <v>26</v>
      </c>
      <c r="I279" s="232"/>
      <c r="J279" s="233">
        <f t="shared" si="80"/>
        <v>0</v>
      </c>
      <c r="K279" s="229" t="s">
        <v>1</v>
      </c>
      <c r="L279" s="234"/>
      <c r="M279" s="235" t="s">
        <v>1</v>
      </c>
      <c r="N279" s="236" t="s">
        <v>38</v>
      </c>
      <c r="O279" s="71"/>
      <c r="P279" s="195">
        <f t="shared" si="81"/>
        <v>0</v>
      </c>
      <c r="Q279" s="195">
        <v>0</v>
      </c>
      <c r="R279" s="195">
        <f t="shared" si="82"/>
        <v>0</v>
      </c>
      <c r="S279" s="195">
        <v>0</v>
      </c>
      <c r="T279" s="196">
        <f t="shared" si="8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168</v>
      </c>
      <c r="AT279" s="197" t="s">
        <v>219</v>
      </c>
      <c r="AU279" s="197" t="s">
        <v>83</v>
      </c>
      <c r="AY279" s="17" t="s">
        <v>143</v>
      </c>
      <c r="BE279" s="198">
        <f t="shared" si="84"/>
        <v>0</v>
      </c>
      <c r="BF279" s="198">
        <f t="shared" si="85"/>
        <v>0</v>
      </c>
      <c r="BG279" s="198">
        <f t="shared" si="86"/>
        <v>0</v>
      </c>
      <c r="BH279" s="198">
        <f t="shared" si="87"/>
        <v>0</v>
      </c>
      <c r="BI279" s="198">
        <f t="shared" si="88"/>
        <v>0</v>
      </c>
      <c r="BJ279" s="17" t="s">
        <v>81</v>
      </c>
      <c r="BK279" s="198">
        <f t="shared" si="89"/>
        <v>0</v>
      </c>
      <c r="BL279" s="17" t="s">
        <v>150</v>
      </c>
      <c r="BM279" s="197" t="s">
        <v>1815</v>
      </c>
    </row>
    <row r="280" spans="1:65" s="2" customFormat="1" ht="24.2" customHeight="1">
      <c r="A280" s="34"/>
      <c r="B280" s="35"/>
      <c r="C280" s="227" t="s">
        <v>904</v>
      </c>
      <c r="D280" s="227" t="s">
        <v>219</v>
      </c>
      <c r="E280" s="228" t="s">
        <v>1816</v>
      </c>
      <c r="F280" s="229" t="s">
        <v>1817</v>
      </c>
      <c r="G280" s="230" t="s">
        <v>323</v>
      </c>
      <c r="H280" s="231">
        <v>26</v>
      </c>
      <c r="I280" s="232"/>
      <c r="J280" s="233">
        <f t="shared" si="80"/>
        <v>0</v>
      </c>
      <c r="K280" s="229" t="s">
        <v>1</v>
      </c>
      <c r="L280" s="234"/>
      <c r="M280" s="235" t="s">
        <v>1</v>
      </c>
      <c r="N280" s="236" t="s">
        <v>38</v>
      </c>
      <c r="O280" s="71"/>
      <c r="P280" s="195">
        <f t="shared" si="81"/>
        <v>0</v>
      </c>
      <c r="Q280" s="195">
        <v>0</v>
      </c>
      <c r="R280" s="195">
        <f t="shared" si="82"/>
        <v>0</v>
      </c>
      <c r="S280" s="195">
        <v>0</v>
      </c>
      <c r="T280" s="196">
        <f t="shared" si="8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168</v>
      </c>
      <c r="AT280" s="197" t="s">
        <v>219</v>
      </c>
      <c r="AU280" s="197" t="s">
        <v>83</v>
      </c>
      <c r="AY280" s="17" t="s">
        <v>143</v>
      </c>
      <c r="BE280" s="198">
        <f t="shared" si="84"/>
        <v>0</v>
      </c>
      <c r="BF280" s="198">
        <f t="shared" si="85"/>
        <v>0</v>
      </c>
      <c r="BG280" s="198">
        <f t="shared" si="86"/>
        <v>0</v>
      </c>
      <c r="BH280" s="198">
        <f t="shared" si="87"/>
        <v>0</v>
      </c>
      <c r="BI280" s="198">
        <f t="shared" si="88"/>
        <v>0</v>
      </c>
      <c r="BJ280" s="17" t="s">
        <v>81</v>
      </c>
      <c r="BK280" s="198">
        <f t="shared" si="89"/>
        <v>0</v>
      </c>
      <c r="BL280" s="17" t="s">
        <v>150</v>
      </c>
      <c r="BM280" s="197" t="s">
        <v>1818</v>
      </c>
    </row>
    <row r="281" spans="1:65" s="2" customFormat="1" ht="16.5" customHeight="1">
      <c r="A281" s="34"/>
      <c r="B281" s="35"/>
      <c r="C281" s="227" t="s">
        <v>533</v>
      </c>
      <c r="D281" s="227" t="s">
        <v>219</v>
      </c>
      <c r="E281" s="228" t="s">
        <v>1819</v>
      </c>
      <c r="F281" s="229" t="s">
        <v>1820</v>
      </c>
      <c r="G281" s="230" t="s">
        <v>323</v>
      </c>
      <c r="H281" s="231">
        <v>30</v>
      </c>
      <c r="I281" s="232"/>
      <c r="J281" s="233">
        <f t="shared" si="80"/>
        <v>0</v>
      </c>
      <c r="K281" s="229" t="s">
        <v>1</v>
      </c>
      <c r="L281" s="234"/>
      <c r="M281" s="235" t="s">
        <v>1</v>
      </c>
      <c r="N281" s="236" t="s">
        <v>38</v>
      </c>
      <c r="O281" s="71"/>
      <c r="P281" s="195">
        <f t="shared" si="81"/>
        <v>0</v>
      </c>
      <c r="Q281" s="195">
        <v>0</v>
      </c>
      <c r="R281" s="195">
        <f t="shared" si="82"/>
        <v>0</v>
      </c>
      <c r="S281" s="195">
        <v>0</v>
      </c>
      <c r="T281" s="196">
        <f t="shared" si="8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168</v>
      </c>
      <c r="AT281" s="197" t="s">
        <v>219</v>
      </c>
      <c r="AU281" s="197" t="s">
        <v>83</v>
      </c>
      <c r="AY281" s="17" t="s">
        <v>143</v>
      </c>
      <c r="BE281" s="198">
        <f t="shared" si="84"/>
        <v>0</v>
      </c>
      <c r="BF281" s="198">
        <f t="shared" si="85"/>
        <v>0</v>
      </c>
      <c r="BG281" s="198">
        <f t="shared" si="86"/>
        <v>0</v>
      </c>
      <c r="BH281" s="198">
        <f t="shared" si="87"/>
        <v>0</v>
      </c>
      <c r="BI281" s="198">
        <f t="shared" si="88"/>
        <v>0</v>
      </c>
      <c r="BJ281" s="17" t="s">
        <v>81</v>
      </c>
      <c r="BK281" s="198">
        <f t="shared" si="89"/>
        <v>0</v>
      </c>
      <c r="BL281" s="17" t="s">
        <v>150</v>
      </c>
      <c r="BM281" s="197" t="s">
        <v>1821</v>
      </c>
    </row>
    <row r="282" spans="1:65" s="2" customFormat="1" ht="16.5" customHeight="1">
      <c r="A282" s="34"/>
      <c r="B282" s="35"/>
      <c r="C282" s="227" t="s">
        <v>913</v>
      </c>
      <c r="D282" s="227" t="s">
        <v>219</v>
      </c>
      <c r="E282" s="228" t="s">
        <v>1822</v>
      </c>
      <c r="F282" s="229" t="s">
        <v>1823</v>
      </c>
      <c r="G282" s="230" t="s">
        <v>215</v>
      </c>
      <c r="H282" s="231">
        <v>80</v>
      </c>
      <c r="I282" s="232"/>
      <c r="J282" s="233">
        <f t="shared" si="80"/>
        <v>0</v>
      </c>
      <c r="K282" s="229" t="s">
        <v>1</v>
      </c>
      <c r="L282" s="234"/>
      <c r="M282" s="235" t="s">
        <v>1</v>
      </c>
      <c r="N282" s="236" t="s">
        <v>38</v>
      </c>
      <c r="O282" s="71"/>
      <c r="P282" s="195">
        <f t="shared" si="81"/>
        <v>0</v>
      </c>
      <c r="Q282" s="195">
        <v>0</v>
      </c>
      <c r="R282" s="195">
        <f t="shared" si="82"/>
        <v>0</v>
      </c>
      <c r="S282" s="195">
        <v>0</v>
      </c>
      <c r="T282" s="196">
        <f t="shared" si="8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168</v>
      </c>
      <c r="AT282" s="197" t="s">
        <v>219</v>
      </c>
      <c r="AU282" s="197" t="s">
        <v>83</v>
      </c>
      <c r="AY282" s="17" t="s">
        <v>143</v>
      </c>
      <c r="BE282" s="198">
        <f t="shared" si="84"/>
        <v>0</v>
      </c>
      <c r="BF282" s="198">
        <f t="shared" si="85"/>
        <v>0</v>
      </c>
      <c r="BG282" s="198">
        <f t="shared" si="86"/>
        <v>0</v>
      </c>
      <c r="BH282" s="198">
        <f t="shared" si="87"/>
        <v>0</v>
      </c>
      <c r="BI282" s="198">
        <f t="shared" si="88"/>
        <v>0</v>
      </c>
      <c r="BJ282" s="17" t="s">
        <v>81</v>
      </c>
      <c r="BK282" s="198">
        <f t="shared" si="89"/>
        <v>0</v>
      </c>
      <c r="BL282" s="17" t="s">
        <v>150</v>
      </c>
      <c r="BM282" s="197" t="s">
        <v>1824</v>
      </c>
    </row>
    <row r="283" spans="1:65" s="2" customFormat="1" ht="16.5" customHeight="1">
      <c r="A283" s="34"/>
      <c r="B283" s="35"/>
      <c r="C283" s="227" t="s">
        <v>540</v>
      </c>
      <c r="D283" s="227" t="s">
        <v>219</v>
      </c>
      <c r="E283" s="228" t="s">
        <v>1825</v>
      </c>
      <c r="F283" s="229" t="s">
        <v>1826</v>
      </c>
      <c r="G283" s="230" t="s">
        <v>215</v>
      </c>
      <c r="H283" s="231">
        <v>26</v>
      </c>
      <c r="I283" s="232"/>
      <c r="J283" s="233">
        <f t="shared" si="80"/>
        <v>0</v>
      </c>
      <c r="K283" s="229" t="s">
        <v>1</v>
      </c>
      <c r="L283" s="234"/>
      <c r="M283" s="235" t="s">
        <v>1</v>
      </c>
      <c r="N283" s="236" t="s">
        <v>38</v>
      </c>
      <c r="O283" s="71"/>
      <c r="P283" s="195">
        <f t="shared" si="81"/>
        <v>0</v>
      </c>
      <c r="Q283" s="195">
        <v>0</v>
      </c>
      <c r="R283" s="195">
        <f t="shared" si="82"/>
        <v>0</v>
      </c>
      <c r="S283" s="195">
        <v>0</v>
      </c>
      <c r="T283" s="196">
        <f t="shared" si="8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168</v>
      </c>
      <c r="AT283" s="197" t="s">
        <v>219</v>
      </c>
      <c r="AU283" s="197" t="s">
        <v>83</v>
      </c>
      <c r="AY283" s="17" t="s">
        <v>143</v>
      </c>
      <c r="BE283" s="198">
        <f t="shared" si="84"/>
        <v>0</v>
      </c>
      <c r="BF283" s="198">
        <f t="shared" si="85"/>
        <v>0</v>
      </c>
      <c r="BG283" s="198">
        <f t="shared" si="86"/>
        <v>0</v>
      </c>
      <c r="BH283" s="198">
        <f t="shared" si="87"/>
        <v>0</v>
      </c>
      <c r="BI283" s="198">
        <f t="shared" si="88"/>
        <v>0</v>
      </c>
      <c r="BJ283" s="17" t="s">
        <v>81</v>
      </c>
      <c r="BK283" s="198">
        <f t="shared" si="89"/>
        <v>0</v>
      </c>
      <c r="BL283" s="17" t="s">
        <v>150</v>
      </c>
      <c r="BM283" s="197" t="s">
        <v>1827</v>
      </c>
    </row>
    <row r="284" spans="1:65" s="2" customFormat="1" ht="16.5" customHeight="1">
      <c r="A284" s="34"/>
      <c r="B284" s="35"/>
      <c r="C284" s="227" t="s">
        <v>921</v>
      </c>
      <c r="D284" s="227" t="s">
        <v>219</v>
      </c>
      <c r="E284" s="228" t="s">
        <v>1828</v>
      </c>
      <c r="F284" s="229" t="s">
        <v>1829</v>
      </c>
      <c r="G284" s="230" t="s">
        <v>215</v>
      </c>
      <c r="H284" s="231">
        <v>32.799999999999997</v>
      </c>
      <c r="I284" s="232"/>
      <c r="J284" s="233">
        <f t="shared" si="80"/>
        <v>0</v>
      </c>
      <c r="K284" s="229" t="s">
        <v>1</v>
      </c>
      <c r="L284" s="234"/>
      <c r="M284" s="235" t="s">
        <v>1</v>
      </c>
      <c r="N284" s="236" t="s">
        <v>38</v>
      </c>
      <c r="O284" s="71"/>
      <c r="P284" s="195">
        <f t="shared" si="81"/>
        <v>0</v>
      </c>
      <c r="Q284" s="195">
        <v>0</v>
      </c>
      <c r="R284" s="195">
        <f t="shared" si="82"/>
        <v>0</v>
      </c>
      <c r="S284" s="195">
        <v>0</v>
      </c>
      <c r="T284" s="196">
        <f t="shared" si="8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168</v>
      </c>
      <c r="AT284" s="197" t="s">
        <v>219</v>
      </c>
      <c r="AU284" s="197" t="s">
        <v>83</v>
      </c>
      <c r="AY284" s="17" t="s">
        <v>143</v>
      </c>
      <c r="BE284" s="198">
        <f t="shared" si="84"/>
        <v>0</v>
      </c>
      <c r="BF284" s="198">
        <f t="shared" si="85"/>
        <v>0</v>
      </c>
      <c r="BG284" s="198">
        <f t="shared" si="86"/>
        <v>0</v>
      </c>
      <c r="BH284" s="198">
        <f t="shared" si="87"/>
        <v>0</v>
      </c>
      <c r="BI284" s="198">
        <f t="shared" si="88"/>
        <v>0</v>
      </c>
      <c r="BJ284" s="17" t="s">
        <v>81</v>
      </c>
      <c r="BK284" s="198">
        <f t="shared" si="89"/>
        <v>0</v>
      </c>
      <c r="BL284" s="17" t="s">
        <v>150</v>
      </c>
      <c r="BM284" s="197" t="s">
        <v>1830</v>
      </c>
    </row>
    <row r="285" spans="1:65" s="2" customFormat="1" ht="16.5" customHeight="1">
      <c r="A285" s="34"/>
      <c r="B285" s="35"/>
      <c r="C285" s="227" t="s">
        <v>545</v>
      </c>
      <c r="D285" s="227" t="s">
        <v>219</v>
      </c>
      <c r="E285" s="228" t="s">
        <v>1831</v>
      </c>
      <c r="F285" s="229" t="s">
        <v>1832</v>
      </c>
      <c r="G285" s="230" t="s">
        <v>215</v>
      </c>
      <c r="H285" s="231">
        <v>80</v>
      </c>
      <c r="I285" s="232"/>
      <c r="J285" s="233">
        <f t="shared" si="80"/>
        <v>0</v>
      </c>
      <c r="K285" s="229" t="s">
        <v>1</v>
      </c>
      <c r="L285" s="234"/>
      <c r="M285" s="235" t="s">
        <v>1</v>
      </c>
      <c r="N285" s="236" t="s">
        <v>38</v>
      </c>
      <c r="O285" s="71"/>
      <c r="P285" s="195">
        <f t="shared" si="81"/>
        <v>0</v>
      </c>
      <c r="Q285" s="195">
        <v>0</v>
      </c>
      <c r="R285" s="195">
        <f t="shared" si="82"/>
        <v>0</v>
      </c>
      <c r="S285" s="195">
        <v>0</v>
      </c>
      <c r="T285" s="196">
        <f t="shared" si="8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168</v>
      </c>
      <c r="AT285" s="197" t="s">
        <v>219</v>
      </c>
      <c r="AU285" s="197" t="s">
        <v>83</v>
      </c>
      <c r="AY285" s="17" t="s">
        <v>143</v>
      </c>
      <c r="BE285" s="198">
        <f t="shared" si="84"/>
        <v>0</v>
      </c>
      <c r="BF285" s="198">
        <f t="shared" si="85"/>
        <v>0</v>
      </c>
      <c r="BG285" s="198">
        <f t="shared" si="86"/>
        <v>0</v>
      </c>
      <c r="BH285" s="198">
        <f t="shared" si="87"/>
        <v>0</v>
      </c>
      <c r="BI285" s="198">
        <f t="shared" si="88"/>
        <v>0</v>
      </c>
      <c r="BJ285" s="17" t="s">
        <v>81</v>
      </c>
      <c r="BK285" s="198">
        <f t="shared" si="89"/>
        <v>0</v>
      </c>
      <c r="BL285" s="17" t="s">
        <v>150</v>
      </c>
      <c r="BM285" s="197" t="s">
        <v>1833</v>
      </c>
    </row>
    <row r="286" spans="1:65" s="2" customFormat="1" ht="16.5" customHeight="1">
      <c r="A286" s="34"/>
      <c r="B286" s="35"/>
      <c r="C286" s="227" t="s">
        <v>929</v>
      </c>
      <c r="D286" s="227" t="s">
        <v>219</v>
      </c>
      <c r="E286" s="228" t="s">
        <v>1834</v>
      </c>
      <c r="F286" s="229" t="s">
        <v>1835</v>
      </c>
      <c r="G286" s="230" t="s">
        <v>323</v>
      </c>
      <c r="H286" s="231">
        <v>60</v>
      </c>
      <c r="I286" s="232"/>
      <c r="J286" s="233">
        <f t="shared" si="80"/>
        <v>0</v>
      </c>
      <c r="K286" s="229" t="s">
        <v>1</v>
      </c>
      <c r="L286" s="234"/>
      <c r="M286" s="235" t="s">
        <v>1</v>
      </c>
      <c r="N286" s="236" t="s">
        <v>38</v>
      </c>
      <c r="O286" s="71"/>
      <c r="P286" s="195">
        <f t="shared" si="81"/>
        <v>0</v>
      </c>
      <c r="Q286" s="195">
        <v>0</v>
      </c>
      <c r="R286" s="195">
        <f t="shared" si="82"/>
        <v>0</v>
      </c>
      <c r="S286" s="195">
        <v>0</v>
      </c>
      <c r="T286" s="196">
        <f t="shared" si="8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168</v>
      </c>
      <c r="AT286" s="197" t="s">
        <v>219</v>
      </c>
      <c r="AU286" s="197" t="s">
        <v>83</v>
      </c>
      <c r="AY286" s="17" t="s">
        <v>143</v>
      </c>
      <c r="BE286" s="198">
        <f t="shared" si="84"/>
        <v>0</v>
      </c>
      <c r="BF286" s="198">
        <f t="shared" si="85"/>
        <v>0</v>
      </c>
      <c r="BG286" s="198">
        <f t="shared" si="86"/>
        <v>0</v>
      </c>
      <c r="BH286" s="198">
        <f t="shared" si="87"/>
        <v>0</v>
      </c>
      <c r="BI286" s="198">
        <f t="shared" si="88"/>
        <v>0</v>
      </c>
      <c r="BJ286" s="17" t="s">
        <v>81</v>
      </c>
      <c r="BK286" s="198">
        <f t="shared" si="89"/>
        <v>0</v>
      </c>
      <c r="BL286" s="17" t="s">
        <v>150</v>
      </c>
      <c r="BM286" s="197" t="s">
        <v>1836</v>
      </c>
    </row>
    <row r="287" spans="1:65" s="2" customFormat="1" ht="24.2" customHeight="1">
      <c r="A287" s="34"/>
      <c r="B287" s="35"/>
      <c r="C287" s="227" t="s">
        <v>552</v>
      </c>
      <c r="D287" s="227" t="s">
        <v>219</v>
      </c>
      <c r="E287" s="228" t="s">
        <v>1837</v>
      </c>
      <c r="F287" s="229" t="s">
        <v>1838</v>
      </c>
      <c r="G287" s="230" t="s">
        <v>215</v>
      </c>
      <c r="H287" s="231">
        <v>1630</v>
      </c>
      <c r="I287" s="232"/>
      <c r="J287" s="233">
        <f t="shared" si="80"/>
        <v>0</v>
      </c>
      <c r="K287" s="229" t="s">
        <v>1</v>
      </c>
      <c r="L287" s="234"/>
      <c r="M287" s="235" t="s">
        <v>1</v>
      </c>
      <c r="N287" s="236" t="s">
        <v>38</v>
      </c>
      <c r="O287" s="71"/>
      <c r="P287" s="195">
        <f t="shared" si="81"/>
        <v>0</v>
      </c>
      <c r="Q287" s="195">
        <v>0</v>
      </c>
      <c r="R287" s="195">
        <f t="shared" si="82"/>
        <v>0</v>
      </c>
      <c r="S287" s="195">
        <v>0</v>
      </c>
      <c r="T287" s="196">
        <f t="shared" si="83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168</v>
      </c>
      <c r="AT287" s="197" t="s">
        <v>219</v>
      </c>
      <c r="AU287" s="197" t="s">
        <v>83</v>
      </c>
      <c r="AY287" s="17" t="s">
        <v>143</v>
      </c>
      <c r="BE287" s="198">
        <f t="shared" si="84"/>
        <v>0</v>
      </c>
      <c r="BF287" s="198">
        <f t="shared" si="85"/>
        <v>0</v>
      </c>
      <c r="BG287" s="198">
        <f t="shared" si="86"/>
        <v>0</v>
      </c>
      <c r="BH287" s="198">
        <f t="shared" si="87"/>
        <v>0</v>
      </c>
      <c r="BI287" s="198">
        <f t="shared" si="88"/>
        <v>0</v>
      </c>
      <c r="BJ287" s="17" t="s">
        <v>81</v>
      </c>
      <c r="BK287" s="198">
        <f t="shared" si="89"/>
        <v>0</v>
      </c>
      <c r="BL287" s="17" t="s">
        <v>150</v>
      </c>
      <c r="BM287" s="197" t="s">
        <v>1839</v>
      </c>
    </row>
    <row r="288" spans="1:65" s="2" customFormat="1" ht="16.5" customHeight="1">
      <c r="A288" s="34"/>
      <c r="B288" s="35"/>
      <c r="C288" s="227" t="s">
        <v>938</v>
      </c>
      <c r="D288" s="227" t="s">
        <v>219</v>
      </c>
      <c r="E288" s="228" t="s">
        <v>1840</v>
      </c>
      <c r="F288" s="229" t="s">
        <v>1841</v>
      </c>
      <c r="G288" s="230" t="s">
        <v>215</v>
      </c>
      <c r="H288" s="231">
        <v>150</v>
      </c>
      <c r="I288" s="232"/>
      <c r="J288" s="233">
        <f t="shared" si="80"/>
        <v>0</v>
      </c>
      <c r="K288" s="229" t="s">
        <v>1</v>
      </c>
      <c r="L288" s="234"/>
      <c r="M288" s="235" t="s">
        <v>1</v>
      </c>
      <c r="N288" s="236" t="s">
        <v>38</v>
      </c>
      <c r="O288" s="71"/>
      <c r="P288" s="195">
        <f t="shared" si="81"/>
        <v>0</v>
      </c>
      <c r="Q288" s="195">
        <v>0</v>
      </c>
      <c r="R288" s="195">
        <f t="shared" si="82"/>
        <v>0</v>
      </c>
      <c r="S288" s="195">
        <v>0</v>
      </c>
      <c r="T288" s="196">
        <f t="shared" si="83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168</v>
      </c>
      <c r="AT288" s="197" t="s">
        <v>219</v>
      </c>
      <c r="AU288" s="197" t="s">
        <v>83</v>
      </c>
      <c r="AY288" s="17" t="s">
        <v>143</v>
      </c>
      <c r="BE288" s="198">
        <f t="shared" si="84"/>
        <v>0</v>
      </c>
      <c r="BF288" s="198">
        <f t="shared" si="85"/>
        <v>0</v>
      </c>
      <c r="BG288" s="198">
        <f t="shared" si="86"/>
        <v>0</v>
      </c>
      <c r="BH288" s="198">
        <f t="shared" si="87"/>
        <v>0</v>
      </c>
      <c r="BI288" s="198">
        <f t="shared" si="88"/>
        <v>0</v>
      </c>
      <c r="BJ288" s="17" t="s">
        <v>81</v>
      </c>
      <c r="BK288" s="198">
        <f t="shared" si="89"/>
        <v>0</v>
      </c>
      <c r="BL288" s="17" t="s">
        <v>150</v>
      </c>
      <c r="BM288" s="197" t="s">
        <v>1842</v>
      </c>
    </row>
    <row r="289" spans="1:65" s="2" customFormat="1" ht="16.5" customHeight="1">
      <c r="A289" s="34"/>
      <c r="B289" s="35"/>
      <c r="C289" s="227" t="s">
        <v>559</v>
      </c>
      <c r="D289" s="227" t="s">
        <v>219</v>
      </c>
      <c r="E289" s="228" t="s">
        <v>1843</v>
      </c>
      <c r="F289" s="229" t="s">
        <v>1844</v>
      </c>
      <c r="G289" s="230" t="s">
        <v>215</v>
      </c>
      <c r="H289" s="231">
        <v>6</v>
      </c>
      <c r="I289" s="232"/>
      <c r="J289" s="233">
        <f t="shared" si="80"/>
        <v>0</v>
      </c>
      <c r="K289" s="229" t="s">
        <v>1</v>
      </c>
      <c r="L289" s="234"/>
      <c r="M289" s="235" t="s">
        <v>1</v>
      </c>
      <c r="N289" s="236" t="s">
        <v>38</v>
      </c>
      <c r="O289" s="71"/>
      <c r="P289" s="195">
        <f t="shared" si="81"/>
        <v>0</v>
      </c>
      <c r="Q289" s="195">
        <v>0</v>
      </c>
      <c r="R289" s="195">
        <f t="shared" si="82"/>
        <v>0</v>
      </c>
      <c r="S289" s="195">
        <v>0</v>
      </c>
      <c r="T289" s="196">
        <f t="shared" si="83"/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168</v>
      </c>
      <c r="AT289" s="197" t="s">
        <v>219</v>
      </c>
      <c r="AU289" s="197" t="s">
        <v>83</v>
      </c>
      <c r="AY289" s="17" t="s">
        <v>143</v>
      </c>
      <c r="BE289" s="198">
        <f t="shared" si="84"/>
        <v>0</v>
      </c>
      <c r="BF289" s="198">
        <f t="shared" si="85"/>
        <v>0</v>
      </c>
      <c r="BG289" s="198">
        <f t="shared" si="86"/>
        <v>0</v>
      </c>
      <c r="BH289" s="198">
        <f t="shared" si="87"/>
        <v>0</v>
      </c>
      <c r="BI289" s="198">
        <f t="shared" si="88"/>
        <v>0</v>
      </c>
      <c r="BJ289" s="17" t="s">
        <v>81</v>
      </c>
      <c r="BK289" s="198">
        <f t="shared" si="89"/>
        <v>0</v>
      </c>
      <c r="BL289" s="17" t="s">
        <v>150</v>
      </c>
      <c r="BM289" s="197" t="s">
        <v>1845</v>
      </c>
    </row>
    <row r="290" spans="1:65" s="2" customFormat="1" ht="16.5" customHeight="1">
      <c r="A290" s="34"/>
      <c r="B290" s="35"/>
      <c r="C290" s="227" t="s">
        <v>946</v>
      </c>
      <c r="D290" s="227" t="s">
        <v>219</v>
      </c>
      <c r="E290" s="228" t="s">
        <v>1846</v>
      </c>
      <c r="F290" s="229" t="s">
        <v>1847</v>
      </c>
      <c r="G290" s="230" t="s">
        <v>215</v>
      </c>
      <c r="H290" s="231">
        <v>12</v>
      </c>
      <c r="I290" s="232"/>
      <c r="J290" s="233">
        <f t="shared" si="80"/>
        <v>0</v>
      </c>
      <c r="K290" s="229" t="s">
        <v>1</v>
      </c>
      <c r="L290" s="234"/>
      <c r="M290" s="235" t="s">
        <v>1</v>
      </c>
      <c r="N290" s="236" t="s">
        <v>38</v>
      </c>
      <c r="O290" s="71"/>
      <c r="P290" s="195">
        <f t="shared" si="81"/>
        <v>0</v>
      </c>
      <c r="Q290" s="195">
        <v>0</v>
      </c>
      <c r="R290" s="195">
        <f t="shared" si="82"/>
        <v>0</v>
      </c>
      <c r="S290" s="195">
        <v>0</v>
      </c>
      <c r="T290" s="196">
        <f t="shared" si="8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168</v>
      </c>
      <c r="AT290" s="197" t="s">
        <v>219</v>
      </c>
      <c r="AU290" s="197" t="s">
        <v>83</v>
      </c>
      <c r="AY290" s="17" t="s">
        <v>143</v>
      </c>
      <c r="BE290" s="198">
        <f t="shared" si="84"/>
        <v>0</v>
      </c>
      <c r="BF290" s="198">
        <f t="shared" si="85"/>
        <v>0</v>
      </c>
      <c r="BG290" s="198">
        <f t="shared" si="86"/>
        <v>0</v>
      </c>
      <c r="BH290" s="198">
        <f t="shared" si="87"/>
        <v>0</v>
      </c>
      <c r="BI290" s="198">
        <f t="shared" si="88"/>
        <v>0</v>
      </c>
      <c r="BJ290" s="17" t="s">
        <v>81</v>
      </c>
      <c r="BK290" s="198">
        <f t="shared" si="89"/>
        <v>0</v>
      </c>
      <c r="BL290" s="17" t="s">
        <v>150</v>
      </c>
      <c r="BM290" s="197" t="s">
        <v>1848</v>
      </c>
    </row>
    <row r="291" spans="1:65" s="2" customFormat="1" ht="16.5" customHeight="1">
      <c r="A291" s="34"/>
      <c r="B291" s="35"/>
      <c r="C291" s="227" t="s">
        <v>565</v>
      </c>
      <c r="D291" s="227" t="s">
        <v>219</v>
      </c>
      <c r="E291" s="228" t="s">
        <v>1849</v>
      </c>
      <c r="F291" s="229" t="s">
        <v>1850</v>
      </c>
      <c r="G291" s="230" t="s">
        <v>215</v>
      </c>
      <c r="H291" s="231">
        <v>1</v>
      </c>
      <c r="I291" s="232"/>
      <c r="J291" s="233">
        <f t="shared" si="80"/>
        <v>0</v>
      </c>
      <c r="K291" s="229" t="s">
        <v>1</v>
      </c>
      <c r="L291" s="234"/>
      <c r="M291" s="235" t="s">
        <v>1</v>
      </c>
      <c r="N291" s="236" t="s">
        <v>38</v>
      </c>
      <c r="O291" s="71"/>
      <c r="P291" s="195">
        <f t="shared" si="81"/>
        <v>0</v>
      </c>
      <c r="Q291" s="195">
        <v>0</v>
      </c>
      <c r="R291" s="195">
        <f t="shared" si="82"/>
        <v>0</v>
      </c>
      <c r="S291" s="195">
        <v>0</v>
      </c>
      <c r="T291" s="196">
        <f t="shared" si="83"/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168</v>
      </c>
      <c r="AT291" s="197" t="s">
        <v>219</v>
      </c>
      <c r="AU291" s="197" t="s">
        <v>83</v>
      </c>
      <c r="AY291" s="17" t="s">
        <v>143</v>
      </c>
      <c r="BE291" s="198">
        <f t="shared" si="84"/>
        <v>0</v>
      </c>
      <c r="BF291" s="198">
        <f t="shared" si="85"/>
        <v>0</v>
      </c>
      <c r="BG291" s="198">
        <f t="shared" si="86"/>
        <v>0</v>
      </c>
      <c r="BH291" s="198">
        <f t="shared" si="87"/>
        <v>0</v>
      </c>
      <c r="BI291" s="198">
        <f t="shared" si="88"/>
        <v>0</v>
      </c>
      <c r="BJ291" s="17" t="s">
        <v>81</v>
      </c>
      <c r="BK291" s="198">
        <f t="shared" si="89"/>
        <v>0</v>
      </c>
      <c r="BL291" s="17" t="s">
        <v>150</v>
      </c>
      <c r="BM291" s="197" t="s">
        <v>1851</v>
      </c>
    </row>
    <row r="292" spans="1:65" s="2" customFormat="1" ht="16.5" customHeight="1">
      <c r="A292" s="34"/>
      <c r="B292" s="35"/>
      <c r="C292" s="227" t="s">
        <v>955</v>
      </c>
      <c r="D292" s="227" t="s">
        <v>219</v>
      </c>
      <c r="E292" s="228" t="s">
        <v>1852</v>
      </c>
      <c r="F292" s="229" t="s">
        <v>1853</v>
      </c>
      <c r="G292" s="230" t="s">
        <v>215</v>
      </c>
      <c r="H292" s="231">
        <v>35</v>
      </c>
      <c r="I292" s="232"/>
      <c r="J292" s="233">
        <f t="shared" si="80"/>
        <v>0</v>
      </c>
      <c r="K292" s="229" t="s">
        <v>1</v>
      </c>
      <c r="L292" s="234"/>
      <c r="M292" s="235" t="s">
        <v>1</v>
      </c>
      <c r="N292" s="236" t="s">
        <v>38</v>
      </c>
      <c r="O292" s="71"/>
      <c r="P292" s="195">
        <f t="shared" si="81"/>
        <v>0</v>
      </c>
      <c r="Q292" s="195">
        <v>0</v>
      </c>
      <c r="R292" s="195">
        <f t="shared" si="82"/>
        <v>0</v>
      </c>
      <c r="S292" s="195">
        <v>0</v>
      </c>
      <c r="T292" s="196">
        <f t="shared" si="8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168</v>
      </c>
      <c r="AT292" s="197" t="s">
        <v>219</v>
      </c>
      <c r="AU292" s="197" t="s">
        <v>83</v>
      </c>
      <c r="AY292" s="17" t="s">
        <v>143</v>
      </c>
      <c r="BE292" s="198">
        <f t="shared" si="84"/>
        <v>0</v>
      </c>
      <c r="BF292" s="198">
        <f t="shared" si="85"/>
        <v>0</v>
      </c>
      <c r="BG292" s="198">
        <f t="shared" si="86"/>
        <v>0</v>
      </c>
      <c r="BH292" s="198">
        <f t="shared" si="87"/>
        <v>0</v>
      </c>
      <c r="BI292" s="198">
        <f t="shared" si="88"/>
        <v>0</v>
      </c>
      <c r="BJ292" s="17" t="s">
        <v>81</v>
      </c>
      <c r="BK292" s="198">
        <f t="shared" si="89"/>
        <v>0</v>
      </c>
      <c r="BL292" s="17" t="s">
        <v>150</v>
      </c>
      <c r="BM292" s="197" t="s">
        <v>1854</v>
      </c>
    </row>
    <row r="293" spans="1:65" s="2" customFormat="1" ht="16.5" customHeight="1">
      <c r="A293" s="34"/>
      <c r="B293" s="35"/>
      <c r="C293" s="227" t="s">
        <v>572</v>
      </c>
      <c r="D293" s="227" t="s">
        <v>219</v>
      </c>
      <c r="E293" s="228" t="s">
        <v>1855</v>
      </c>
      <c r="F293" s="229" t="s">
        <v>1856</v>
      </c>
      <c r="G293" s="230" t="s">
        <v>215</v>
      </c>
      <c r="H293" s="231">
        <v>12</v>
      </c>
      <c r="I293" s="232"/>
      <c r="J293" s="233">
        <f t="shared" si="80"/>
        <v>0</v>
      </c>
      <c r="K293" s="229" t="s">
        <v>1</v>
      </c>
      <c r="L293" s="234"/>
      <c r="M293" s="235" t="s">
        <v>1</v>
      </c>
      <c r="N293" s="236" t="s">
        <v>38</v>
      </c>
      <c r="O293" s="71"/>
      <c r="P293" s="195">
        <f t="shared" si="81"/>
        <v>0</v>
      </c>
      <c r="Q293" s="195">
        <v>0</v>
      </c>
      <c r="R293" s="195">
        <f t="shared" si="82"/>
        <v>0</v>
      </c>
      <c r="S293" s="195">
        <v>0</v>
      </c>
      <c r="T293" s="196">
        <f t="shared" si="83"/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168</v>
      </c>
      <c r="AT293" s="197" t="s">
        <v>219</v>
      </c>
      <c r="AU293" s="197" t="s">
        <v>83</v>
      </c>
      <c r="AY293" s="17" t="s">
        <v>143</v>
      </c>
      <c r="BE293" s="198">
        <f t="shared" si="84"/>
        <v>0</v>
      </c>
      <c r="BF293" s="198">
        <f t="shared" si="85"/>
        <v>0</v>
      </c>
      <c r="BG293" s="198">
        <f t="shared" si="86"/>
        <v>0</v>
      </c>
      <c r="BH293" s="198">
        <f t="shared" si="87"/>
        <v>0</v>
      </c>
      <c r="BI293" s="198">
        <f t="shared" si="88"/>
        <v>0</v>
      </c>
      <c r="BJ293" s="17" t="s">
        <v>81</v>
      </c>
      <c r="BK293" s="198">
        <f t="shared" si="89"/>
        <v>0</v>
      </c>
      <c r="BL293" s="17" t="s">
        <v>150</v>
      </c>
      <c r="BM293" s="197" t="s">
        <v>1857</v>
      </c>
    </row>
    <row r="294" spans="1:65" s="2" customFormat="1" ht="16.5" customHeight="1">
      <c r="A294" s="34"/>
      <c r="B294" s="35"/>
      <c r="C294" s="227" t="s">
        <v>963</v>
      </c>
      <c r="D294" s="227" t="s">
        <v>219</v>
      </c>
      <c r="E294" s="228" t="s">
        <v>1858</v>
      </c>
      <c r="F294" s="229" t="s">
        <v>1859</v>
      </c>
      <c r="G294" s="230" t="s">
        <v>215</v>
      </c>
      <c r="H294" s="231">
        <v>17</v>
      </c>
      <c r="I294" s="232"/>
      <c r="J294" s="233">
        <f t="shared" si="80"/>
        <v>0</v>
      </c>
      <c r="K294" s="229" t="s">
        <v>1</v>
      </c>
      <c r="L294" s="234"/>
      <c r="M294" s="235" t="s">
        <v>1</v>
      </c>
      <c r="N294" s="236" t="s">
        <v>38</v>
      </c>
      <c r="O294" s="71"/>
      <c r="P294" s="195">
        <f t="shared" si="81"/>
        <v>0</v>
      </c>
      <c r="Q294" s="195">
        <v>0</v>
      </c>
      <c r="R294" s="195">
        <f t="shared" si="82"/>
        <v>0</v>
      </c>
      <c r="S294" s="195">
        <v>0</v>
      </c>
      <c r="T294" s="196">
        <f t="shared" si="8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168</v>
      </c>
      <c r="AT294" s="197" t="s">
        <v>219</v>
      </c>
      <c r="AU294" s="197" t="s">
        <v>83</v>
      </c>
      <c r="AY294" s="17" t="s">
        <v>143</v>
      </c>
      <c r="BE294" s="198">
        <f t="shared" si="84"/>
        <v>0</v>
      </c>
      <c r="BF294" s="198">
        <f t="shared" si="85"/>
        <v>0</v>
      </c>
      <c r="BG294" s="198">
        <f t="shared" si="86"/>
        <v>0</v>
      </c>
      <c r="BH294" s="198">
        <f t="shared" si="87"/>
        <v>0</v>
      </c>
      <c r="BI294" s="198">
        <f t="shared" si="88"/>
        <v>0</v>
      </c>
      <c r="BJ294" s="17" t="s">
        <v>81</v>
      </c>
      <c r="BK294" s="198">
        <f t="shared" si="89"/>
        <v>0</v>
      </c>
      <c r="BL294" s="17" t="s">
        <v>150</v>
      </c>
      <c r="BM294" s="197" t="s">
        <v>1860</v>
      </c>
    </row>
    <row r="295" spans="1:65" s="2" customFormat="1" ht="16.5" customHeight="1">
      <c r="A295" s="34"/>
      <c r="B295" s="35"/>
      <c r="C295" s="227" t="s">
        <v>583</v>
      </c>
      <c r="D295" s="227" t="s">
        <v>219</v>
      </c>
      <c r="E295" s="228" t="s">
        <v>1861</v>
      </c>
      <c r="F295" s="229" t="s">
        <v>1862</v>
      </c>
      <c r="G295" s="230" t="s">
        <v>215</v>
      </c>
      <c r="H295" s="231">
        <v>51</v>
      </c>
      <c r="I295" s="232"/>
      <c r="J295" s="233">
        <f t="shared" si="80"/>
        <v>0</v>
      </c>
      <c r="K295" s="229" t="s">
        <v>1</v>
      </c>
      <c r="L295" s="234"/>
      <c r="M295" s="235" t="s">
        <v>1</v>
      </c>
      <c r="N295" s="236" t="s">
        <v>38</v>
      </c>
      <c r="O295" s="71"/>
      <c r="P295" s="195">
        <f t="shared" si="81"/>
        <v>0</v>
      </c>
      <c r="Q295" s="195">
        <v>0</v>
      </c>
      <c r="R295" s="195">
        <f t="shared" si="82"/>
        <v>0</v>
      </c>
      <c r="S295" s="195">
        <v>0</v>
      </c>
      <c r="T295" s="196">
        <f t="shared" si="8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168</v>
      </c>
      <c r="AT295" s="197" t="s">
        <v>219</v>
      </c>
      <c r="AU295" s="197" t="s">
        <v>83</v>
      </c>
      <c r="AY295" s="17" t="s">
        <v>143</v>
      </c>
      <c r="BE295" s="198">
        <f t="shared" si="84"/>
        <v>0</v>
      </c>
      <c r="BF295" s="198">
        <f t="shared" si="85"/>
        <v>0</v>
      </c>
      <c r="BG295" s="198">
        <f t="shared" si="86"/>
        <v>0</v>
      </c>
      <c r="BH295" s="198">
        <f t="shared" si="87"/>
        <v>0</v>
      </c>
      <c r="BI295" s="198">
        <f t="shared" si="88"/>
        <v>0</v>
      </c>
      <c r="BJ295" s="17" t="s">
        <v>81</v>
      </c>
      <c r="BK295" s="198">
        <f t="shared" si="89"/>
        <v>0</v>
      </c>
      <c r="BL295" s="17" t="s">
        <v>150</v>
      </c>
      <c r="BM295" s="197" t="s">
        <v>1863</v>
      </c>
    </row>
    <row r="296" spans="1:65" s="2" customFormat="1" ht="16.5" customHeight="1">
      <c r="A296" s="34"/>
      <c r="B296" s="35"/>
      <c r="C296" s="227" t="s">
        <v>972</v>
      </c>
      <c r="D296" s="227" t="s">
        <v>219</v>
      </c>
      <c r="E296" s="228" t="s">
        <v>1864</v>
      </c>
      <c r="F296" s="229" t="s">
        <v>1865</v>
      </c>
      <c r="G296" s="230" t="s">
        <v>323</v>
      </c>
      <c r="H296" s="231">
        <v>10</v>
      </c>
      <c r="I296" s="232"/>
      <c r="J296" s="233">
        <f t="shared" si="80"/>
        <v>0</v>
      </c>
      <c r="K296" s="229" t="s">
        <v>1</v>
      </c>
      <c r="L296" s="234"/>
      <c r="M296" s="235" t="s">
        <v>1</v>
      </c>
      <c r="N296" s="236" t="s">
        <v>38</v>
      </c>
      <c r="O296" s="71"/>
      <c r="P296" s="195">
        <f t="shared" si="81"/>
        <v>0</v>
      </c>
      <c r="Q296" s="195">
        <v>0</v>
      </c>
      <c r="R296" s="195">
        <f t="shared" si="82"/>
        <v>0</v>
      </c>
      <c r="S296" s="195">
        <v>0</v>
      </c>
      <c r="T296" s="196">
        <f t="shared" si="8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168</v>
      </c>
      <c r="AT296" s="197" t="s">
        <v>219</v>
      </c>
      <c r="AU296" s="197" t="s">
        <v>83</v>
      </c>
      <c r="AY296" s="17" t="s">
        <v>143</v>
      </c>
      <c r="BE296" s="198">
        <f t="shared" si="84"/>
        <v>0</v>
      </c>
      <c r="BF296" s="198">
        <f t="shared" si="85"/>
        <v>0</v>
      </c>
      <c r="BG296" s="198">
        <f t="shared" si="86"/>
        <v>0</v>
      </c>
      <c r="BH296" s="198">
        <f t="shared" si="87"/>
        <v>0</v>
      </c>
      <c r="BI296" s="198">
        <f t="shared" si="88"/>
        <v>0</v>
      </c>
      <c r="BJ296" s="17" t="s">
        <v>81</v>
      </c>
      <c r="BK296" s="198">
        <f t="shared" si="89"/>
        <v>0</v>
      </c>
      <c r="BL296" s="17" t="s">
        <v>150</v>
      </c>
      <c r="BM296" s="197" t="s">
        <v>1866</v>
      </c>
    </row>
    <row r="297" spans="1:65" s="2" customFormat="1" ht="16.5" customHeight="1">
      <c r="A297" s="34"/>
      <c r="B297" s="35"/>
      <c r="C297" s="227" t="s">
        <v>591</v>
      </c>
      <c r="D297" s="227" t="s">
        <v>219</v>
      </c>
      <c r="E297" s="228" t="s">
        <v>1867</v>
      </c>
      <c r="F297" s="229" t="s">
        <v>1868</v>
      </c>
      <c r="G297" s="230" t="s">
        <v>323</v>
      </c>
      <c r="H297" s="231">
        <v>510</v>
      </c>
      <c r="I297" s="232"/>
      <c r="J297" s="233">
        <f t="shared" si="80"/>
        <v>0</v>
      </c>
      <c r="K297" s="229" t="s">
        <v>1</v>
      </c>
      <c r="L297" s="234"/>
      <c r="M297" s="235" t="s">
        <v>1</v>
      </c>
      <c r="N297" s="236" t="s">
        <v>38</v>
      </c>
      <c r="O297" s="71"/>
      <c r="P297" s="195">
        <f t="shared" si="81"/>
        <v>0</v>
      </c>
      <c r="Q297" s="195">
        <v>0</v>
      </c>
      <c r="R297" s="195">
        <f t="shared" si="82"/>
        <v>0</v>
      </c>
      <c r="S297" s="195">
        <v>0</v>
      </c>
      <c r="T297" s="196">
        <f t="shared" si="8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168</v>
      </c>
      <c r="AT297" s="197" t="s">
        <v>219</v>
      </c>
      <c r="AU297" s="197" t="s">
        <v>83</v>
      </c>
      <c r="AY297" s="17" t="s">
        <v>143</v>
      </c>
      <c r="BE297" s="198">
        <f t="shared" si="84"/>
        <v>0</v>
      </c>
      <c r="BF297" s="198">
        <f t="shared" si="85"/>
        <v>0</v>
      </c>
      <c r="BG297" s="198">
        <f t="shared" si="86"/>
        <v>0</v>
      </c>
      <c r="BH297" s="198">
        <f t="shared" si="87"/>
        <v>0</v>
      </c>
      <c r="BI297" s="198">
        <f t="shared" si="88"/>
        <v>0</v>
      </c>
      <c r="BJ297" s="17" t="s">
        <v>81</v>
      </c>
      <c r="BK297" s="198">
        <f t="shared" si="89"/>
        <v>0</v>
      </c>
      <c r="BL297" s="17" t="s">
        <v>150</v>
      </c>
      <c r="BM297" s="197" t="s">
        <v>1869</v>
      </c>
    </row>
    <row r="298" spans="1:65" s="2" customFormat="1" ht="16.5" customHeight="1">
      <c r="A298" s="34"/>
      <c r="B298" s="35"/>
      <c r="C298" s="227" t="s">
        <v>982</v>
      </c>
      <c r="D298" s="227" t="s">
        <v>219</v>
      </c>
      <c r="E298" s="228" t="s">
        <v>1870</v>
      </c>
      <c r="F298" s="229" t="s">
        <v>1871</v>
      </c>
      <c r="G298" s="230" t="s">
        <v>323</v>
      </c>
      <c r="H298" s="231">
        <v>10</v>
      </c>
      <c r="I298" s="232"/>
      <c r="J298" s="233">
        <f t="shared" si="80"/>
        <v>0</v>
      </c>
      <c r="K298" s="229" t="s">
        <v>1</v>
      </c>
      <c r="L298" s="234"/>
      <c r="M298" s="235" t="s">
        <v>1</v>
      </c>
      <c r="N298" s="236" t="s">
        <v>38</v>
      </c>
      <c r="O298" s="71"/>
      <c r="P298" s="195">
        <f t="shared" si="81"/>
        <v>0</v>
      </c>
      <c r="Q298" s="195">
        <v>0</v>
      </c>
      <c r="R298" s="195">
        <f t="shared" si="82"/>
        <v>0</v>
      </c>
      <c r="S298" s="195">
        <v>0</v>
      </c>
      <c r="T298" s="196">
        <f t="shared" si="8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168</v>
      </c>
      <c r="AT298" s="197" t="s">
        <v>219</v>
      </c>
      <c r="AU298" s="197" t="s">
        <v>83</v>
      </c>
      <c r="AY298" s="17" t="s">
        <v>143</v>
      </c>
      <c r="BE298" s="198">
        <f t="shared" si="84"/>
        <v>0</v>
      </c>
      <c r="BF298" s="198">
        <f t="shared" si="85"/>
        <v>0</v>
      </c>
      <c r="BG298" s="198">
        <f t="shared" si="86"/>
        <v>0</v>
      </c>
      <c r="BH298" s="198">
        <f t="shared" si="87"/>
        <v>0</v>
      </c>
      <c r="BI298" s="198">
        <f t="shared" si="88"/>
        <v>0</v>
      </c>
      <c r="BJ298" s="17" t="s">
        <v>81</v>
      </c>
      <c r="BK298" s="198">
        <f t="shared" si="89"/>
        <v>0</v>
      </c>
      <c r="BL298" s="17" t="s">
        <v>150</v>
      </c>
      <c r="BM298" s="197" t="s">
        <v>1872</v>
      </c>
    </row>
    <row r="299" spans="1:65" s="2" customFormat="1" ht="16.5" customHeight="1">
      <c r="A299" s="34"/>
      <c r="B299" s="35"/>
      <c r="C299" s="227" t="s">
        <v>599</v>
      </c>
      <c r="D299" s="227" t="s">
        <v>219</v>
      </c>
      <c r="E299" s="228" t="s">
        <v>1873</v>
      </c>
      <c r="F299" s="229" t="s">
        <v>1874</v>
      </c>
      <c r="G299" s="230" t="s">
        <v>323</v>
      </c>
      <c r="H299" s="231">
        <v>60</v>
      </c>
      <c r="I299" s="232"/>
      <c r="J299" s="233">
        <f t="shared" si="80"/>
        <v>0</v>
      </c>
      <c r="K299" s="229" t="s">
        <v>1</v>
      </c>
      <c r="L299" s="234"/>
      <c r="M299" s="235" t="s">
        <v>1</v>
      </c>
      <c r="N299" s="236" t="s">
        <v>38</v>
      </c>
      <c r="O299" s="71"/>
      <c r="P299" s="195">
        <f t="shared" si="81"/>
        <v>0</v>
      </c>
      <c r="Q299" s="195">
        <v>0</v>
      </c>
      <c r="R299" s="195">
        <f t="shared" si="82"/>
        <v>0</v>
      </c>
      <c r="S299" s="195">
        <v>0</v>
      </c>
      <c r="T299" s="196">
        <f t="shared" si="83"/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168</v>
      </c>
      <c r="AT299" s="197" t="s">
        <v>219</v>
      </c>
      <c r="AU299" s="197" t="s">
        <v>83</v>
      </c>
      <c r="AY299" s="17" t="s">
        <v>143</v>
      </c>
      <c r="BE299" s="198">
        <f t="shared" si="84"/>
        <v>0</v>
      </c>
      <c r="BF299" s="198">
        <f t="shared" si="85"/>
        <v>0</v>
      </c>
      <c r="BG299" s="198">
        <f t="shared" si="86"/>
        <v>0</v>
      </c>
      <c r="BH299" s="198">
        <f t="shared" si="87"/>
        <v>0</v>
      </c>
      <c r="BI299" s="198">
        <f t="shared" si="88"/>
        <v>0</v>
      </c>
      <c r="BJ299" s="17" t="s">
        <v>81</v>
      </c>
      <c r="BK299" s="198">
        <f t="shared" si="89"/>
        <v>0</v>
      </c>
      <c r="BL299" s="17" t="s">
        <v>150</v>
      </c>
      <c r="BM299" s="197" t="s">
        <v>1875</v>
      </c>
    </row>
    <row r="300" spans="1:65" s="2" customFormat="1" ht="16.5" customHeight="1">
      <c r="A300" s="34"/>
      <c r="B300" s="35"/>
      <c r="C300" s="227" t="s">
        <v>990</v>
      </c>
      <c r="D300" s="227" t="s">
        <v>219</v>
      </c>
      <c r="E300" s="228" t="s">
        <v>1876</v>
      </c>
      <c r="F300" s="229" t="s">
        <v>1877</v>
      </c>
      <c r="G300" s="230" t="s">
        <v>215</v>
      </c>
      <c r="H300" s="231">
        <v>85</v>
      </c>
      <c r="I300" s="232"/>
      <c r="J300" s="233">
        <f t="shared" si="80"/>
        <v>0</v>
      </c>
      <c r="K300" s="229" t="s">
        <v>1</v>
      </c>
      <c r="L300" s="234"/>
      <c r="M300" s="235" t="s">
        <v>1</v>
      </c>
      <c r="N300" s="236" t="s">
        <v>38</v>
      </c>
      <c r="O300" s="71"/>
      <c r="P300" s="195">
        <f t="shared" si="81"/>
        <v>0</v>
      </c>
      <c r="Q300" s="195">
        <v>0</v>
      </c>
      <c r="R300" s="195">
        <f t="shared" si="82"/>
        <v>0</v>
      </c>
      <c r="S300" s="195">
        <v>0</v>
      </c>
      <c r="T300" s="196">
        <f t="shared" si="83"/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168</v>
      </c>
      <c r="AT300" s="197" t="s">
        <v>219</v>
      </c>
      <c r="AU300" s="197" t="s">
        <v>83</v>
      </c>
      <c r="AY300" s="17" t="s">
        <v>143</v>
      </c>
      <c r="BE300" s="198">
        <f t="shared" si="84"/>
        <v>0</v>
      </c>
      <c r="BF300" s="198">
        <f t="shared" si="85"/>
        <v>0</v>
      </c>
      <c r="BG300" s="198">
        <f t="shared" si="86"/>
        <v>0</v>
      </c>
      <c r="BH300" s="198">
        <f t="shared" si="87"/>
        <v>0</v>
      </c>
      <c r="BI300" s="198">
        <f t="shared" si="88"/>
        <v>0</v>
      </c>
      <c r="BJ300" s="17" t="s">
        <v>81</v>
      </c>
      <c r="BK300" s="198">
        <f t="shared" si="89"/>
        <v>0</v>
      </c>
      <c r="BL300" s="17" t="s">
        <v>150</v>
      </c>
      <c r="BM300" s="197" t="s">
        <v>1878</v>
      </c>
    </row>
    <row r="301" spans="1:65" s="2" customFormat="1" ht="16.5" customHeight="1">
      <c r="A301" s="34"/>
      <c r="B301" s="35"/>
      <c r="C301" s="227" t="s">
        <v>603</v>
      </c>
      <c r="D301" s="227" t="s">
        <v>219</v>
      </c>
      <c r="E301" s="228" t="s">
        <v>1879</v>
      </c>
      <c r="F301" s="229" t="s">
        <v>1880</v>
      </c>
      <c r="G301" s="230" t="s">
        <v>215</v>
      </c>
      <c r="H301" s="231">
        <v>120</v>
      </c>
      <c r="I301" s="232"/>
      <c r="J301" s="233">
        <f t="shared" si="80"/>
        <v>0</v>
      </c>
      <c r="K301" s="229" t="s">
        <v>1</v>
      </c>
      <c r="L301" s="234"/>
      <c r="M301" s="235" t="s">
        <v>1</v>
      </c>
      <c r="N301" s="236" t="s">
        <v>38</v>
      </c>
      <c r="O301" s="71"/>
      <c r="P301" s="195">
        <f t="shared" si="81"/>
        <v>0</v>
      </c>
      <c r="Q301" s="195">
        <v>0</v>
      </c>
      <c r="R301" s="195">
        <f t="shared" si="82"/>
        <v>0</v>
      </c>
      <c r="S301" s="195">
        <v>0</v>
      </c>
      <c r="T301" s="196">
        <f t="shared" si="83"/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168</v>
      </c>
      <c r="AT301" s="197" t="s">
        <v>219</v>
      </c>
      <c r="AU301" s="197" t="s">
        <v>83</v>
      </c>
      <c r="AY301" s="17" t="s">
        <v>143</v>
      </c>
      <c r="BE301" s="198">
        <f t="shared" si="84"/>
        <v>0</v>
      </c>
      <c r="BF301" s="198">
        <f t="shared" si="85"/>
        <v>0</v>
      </c>
      <c r="BG301" s="198">
        <f t="shared" si="86"/>
        <v>0</v>
      </c>
      <c r="BH301" s="198">
        <f t="shared" si="87"/>
        <v>0</v>
      </c>
      <c r="BI301" s="198">
        <f t="shared" si="88"/>
        <v>0</v>
      </c>
      <c r="BJ301" s="17" t="s">
        <v>81</v>
      </c>
      <c r="BK301" s="198">
        <f t="shared" si="89"/>
        <v>0</v>
      </c>
      <c r="BL301" s="17" t="s">
        <v>150</v>
      </c>
      <c r="BM301" s="197" t="s">
        <v>1881</v>
      </c>
    </row>
    <row r="302" spans="1:65" s="12" customFormat="1" ht="22.9" customHeight="1">
      <c r="B302" s="170"/>
      <c r="C302" s="171"/>
      <c r="D302" s="172" t="s">
        <v>72</v>
      </c>
      <c r="E302" s="184" t="s">
        <v>1882</v>
      </c>
      <c r="F302" s="184" t="s">
        <v>1883</v>
      </c>
      <c r="G302" s="171"/>
      <c r="H302" s="171"/>
      <c r="I302" s="174"/>
      <c r="J302" s="185">
        <f>BK302</f>
        <v>0</v>
      </c>
      <c r="K302" s="171"/>
      <c r="L302" s="176"/>
      <c r="M302" s="177"/>
      <c r="N302" s="178"/>
      <c r="O302" s="178"/>
      <c r="P302" s="179">
        <f>SUM(P303:P309)</f>
        <v>0</v>
      </c>
      <c r="Q302" s="178"/>
      <c r="R302" s="179">
        <f>SUM(R303:R309)</f>
        <v>0</v>
      </c>
      <c r="S302" s="178"/>
      <c r="T302" s="180">
        <f>SUM(T303:T309)</f>
        <v>0</v>
      </c>
      <c r="AR302" s="181" t="s">
        <v>81</v>
      </c>
      <c r="AT302" s="182" t="s">
        <v>72</v>
      </c>
      <c r="AU302" s="182" t="s">
        <v>81</v>
      </c>
      <c r="AY302" s="181" t="s">
        <v>143</v>
      </c>
      <c r="BK302" s="183">
        <f>SUM(BK303:BK309)</f>
        <v>0</v>
      </c>
    </row>
    <row r="303" spans="1:65" s="2" customFormat="1" ht="55.5" customHeight="1">
      <c r="A303" s="34"/>
      <c r="B303" s="35"/>
      <c r="C303" s="227" t="s">
        <v>996</v>
      </c>
      <c r="D303" s="227" t="s">
        <v>219</v>
      </c>
      <c r="E303" s="228" t="s">
        <v>1884</v>
      </c>
      <c r="F303" s="229" t="s">
        <v>1885</v>
      </c>
      <c r="G303" s="230" t="s">
        <v>215</v>
      </c>
      <c r="H303" s="231">
        <v>2</v>
      </c>
      <c r="I303" s="232"/>
      <c r="J303" s="233">
        <f t="shared" ref="J303:J309" si="90">ROUND(I303*H303,2)</f>
        <v>0</v>
      </c>
      <c r="K303" s="229" t="s">
        <v>1</v>
      </c>
      <c r="L303" s="234"/>
      <c r="M303" s="235" t="s">
        <v>1</v>
      </c>
      <c r="N303" s="236" t="s">
        <v>38</v>
      </c>
      <c r="O303" s="71"/>
      <c r="P303" s="195">
        <f t="shared" ref="P303:P309" si="91">O303*H303</f>
        <v>0</v>
      </c>
      <c r="Q303" s="195">
        <v>0</v>
      </c>
      <c r="R303" s="195">
        <f t="shared" ref="R303:R309" si="92">Q303*H303</f>
        <v>0</v>
      </c>
      <c r="S303" s="195">
        <v>0</v>
      </c>
      <c r="T303" s="196">
        <f t="shared" ref="T303:T309" si="93"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168</v>
      </c>
      <c r="AT303" s="197" t="s">
        <v>219</v>
      </c>
      <c r="AU303" s="197" t="s">
        <v>83</v>
      </c>
      <c r="AY303" s="17" t="s">
        <v>143</v>
      </c>
      <c r="BE303" s="198">
        <f t="shared" ref="BE303:BE309" si="94">IF(N303="základní",J303,0)</f>
        <v>0</v>
      </c>
      <c r="BF303" s="198">
        <f t="shared" ref="BF303:BF309" si="95">IF(N303="snížená",J303,0)</f>
        <v>0</v>
      </c>
      <c r="BG303" s="198">
        <f t="shared" ref="BG303:BG309" si="96">IF(N303="zákl. přenesená",J303,0)</f>
        <v>0</v>
      </c>
      <c r="BH303" s="198">
        <f t="shared" ref="BH303:BH309" si="97">IF(N303="sníž. přenesená",J303,0)</f>
        <v>0</v>
      </c>
      <c r="BI303" s="198">
        <f t="shared" ref="BI303:BI309" si="98">IF(N303="nulová",J303,0)</f>
        <v>0</v>
      </c>
      <c r="BJ303" s="17" t="s">
        <v>81</v>
      </c>
      <c r="BK303" s="198">
        <f t="shared" ref="BK303:BK309" si="99">ROUND(I303*H303,2)</f>
        <v>0</v>
      </c>
      <c r="BL303" s="17" t="s">
        <v>150</v>
      </c>
      <c r="BM303" s="197" t="s">
        <v>1886</v>
      </c>
    </row>
    <row r="304" spans="1:65" s="2" customFormat="1" ht="55.5" customHeight="1">
      <c r="A304" s="34"/>
      <c r="B304" s="35"/>
      <c r="C304" s="227" t="s">
        <v>608</v>
      </c>
      <c r="D304" s="227" t="s">
        <v>219</v>
      </c>
      <c r="E304" s="228" t="s">
        <v>1887</v>
      </c>
      <c r="F304" s="229" t="s">
        <v>1888</v>
      </c>
      <c r="G304" s="230" t="s">
        <v>215</v>
      </c>
      <c r="H304" s="231">
        <v>4</v>
      </c>
      <c r="I304" s="232"/>
      <c r="J304" s="233">
        <f t="shared" si="90"/>
        <v>0</v>
      </c>
      <c r="K304" s="229" t="s">
        <v>1</v>
      </c>
      <c r="L304" s="234"/>
      <c r="M304" s="235" t="s">
        <v>1</v>
      </c>
      <c r="N304" s="236" t="s">
        <v>38</v>
      </c>
      <c r="O304" s="71"/>
      <c r="P304" s="195">
        <f t="shared" si="91"/>
        <v>0</v>
      </c>
      <c r="Q304" s="195">
        <v>0</v>
      </c>
      <c r="R304" s="195">
        <f t="shared" si="92"/>
        <v>0</v>
      </c>
      <c r="S304" s="195">
        <v>0</v>
      </c>
      <c r="T304" s="196">
        <f t="shared" si="93"/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168</v>
      </c>
      <c r="AT304" s="197" t="s">
        <v>219</v>
      </c>
      <c r="AU304" s="197" t="s">
        <v>83</v>
      </c>
      <c r="AY304" s="17" t="s">
        <v>143</v>
      </c>
      <c r="BE304" s="198">
        <f t="shared" si="94"/>
        <v>0</v>
      </c>
      <c r="BF304" s="198">
        <f t="shared" si="95"/>
        <v>0</v>
      </c>
      <c r="BG304" s="198">
        <f t="shared" si="96"/>
        <v>0</v>
      </c>
      <c r="BH304" s="198">
        <f t="shared" si="97"/>
        <v>0</v>
      </c>
      <c r="BI304" s="198">
        <f t="shared" si="98"/>
        <v>0</v>
      </c>
      <c r="BJ304" s="17" t="s">
        <v>81</v>
      </c>
      <c r="BK304" s="198">
        <f t="shared" si="99"/>
        <v>0</v>
      </c>
      <c r="BL304" s="17" t="s">
        <v>150</v>
      </c>
      <c r="BM304" s="197" t="s">
        <v>1889</v>
      </c>
    </row>
    <row r="305" spans="1:65" s="2" customFormat="1" ht="62.65" customHeight="1">
      <c r="A305" s="34"/>
      <c r="B305" s="35"/>
      <c r="C305" s="227" t="s">
        <v>1009</v>
      </c>
      <c r="D305" s="227" t="s">
        <v>219</v>
      </c>
      <c r="E305" s="228" t="s">
        <v>1890</v>
      </c>
      <c r="F305" s="229" t="s">
        <v>1891</v>
      </c>
      <c r="G305" s="230" t="s">
        <v>215</v>
      </c>
      <c r="H305" s="231">
        <v>7</v>
      </c>
      <c r="I305" s="232"/>
      <c r="J305" s="233">
        <f t="shared" si="90"/>
        <v>0</v>
      </c>
      <c r="K305" s="229" t="s">
        <v>1</v>
      </c>
      <c r="L305" s="234"/>
      <c r="M305" s="235" t="s">
        <v>1</v>
      </c>
      <c r="N305" s="236" t="s">
        <v>38</v>
      </c>
      <c r="O305" s="71"/>
      <c r="P305" s="195">
        <f t="shared" si="91"/>
        <v>0</v>
      </c>
      <c r="Q305" s="195">
        <v>0</v>
      </c>
      <c r="R305" s="195">
        <f t="shared" si="92"/>
        <v>0</v>
      </c>
      <c r="S305" s="195">
        <v>0</v>
      </c>
      <c r="T305" s="196">
        <f t="shared" si="93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168</v>
      </c>
      <c r="AT305" s="197" t="s">
        <v>219</v>
      </c>
      <c r="AU305" s="197" t="s">
        <v>83</v>
      </c>
      <c r="AY305" s="17" t="s">
        <v>143</v>
      </c>
      <c r="BE305" s="198">
        <f t="shared" si="94"/>
        <v>0</v>
      </c>
      <c r="BF305" s="198">
        <f t="shared" si="95"/>
        <v>0</v>
      </c>
      <c r="BG305" s="198">
        <f t="shared" si="96"/>
        <v>0</v>
      </c>
      <c r="BH305" s="198">
        <f t="shared" si="97"/>
        <v>0</v>
      </c>
      <c r="BI305" s="198">
        <f t="shared" si="98"/>
        <v>0</v>
      </c>
      <c r="BJ305" s="17" t="s">
        <v>81</v>
      </c>
      <c r="BK305" s="198">
        <f t="shared" si="99"/>
        <v>0</v>
      </c>
      <c r="BL305" s="17" t="s">
        <v>150</v>
      </c>
      <c r="BM305" s="197" t="s">
        <v>1892</v>
      </c>
    </row>
    <row r="306" spans="1:65" s="2" customFormat="1" ht="55.5" customHeight="1">
      <c r="A306" s="34"/>
      <c r="B306" s="35"/>
      <c r="C306" s="227" t="s">
        <v>613</v>
      </c>
      <c r="D306" s="227" t="s">
        <v>219</v>
      </c>
      <c r="E306" s="228" t="s">
        <v>1893</v>
      </c>
      <c r="F306" s="229" t="s">
        <v>1894</v>
      </c>
      <c r="G306" s="230" t="s">
        <v>215</v>
      </c>
      <c r="H306" s="231">
        <v>3</v>
      </c>
      <c r="I306" s="232"/>
      <c r="J306" s="233">
        <f t="shared" si="90"/>
        <v>0</v>
      </c>
      <c r="K306" s="229" t="s">
        <v>1</v>
      </c>
      <c r="L306" s="234"/>
      <c r="M306" s="235" t="s">
        <v>1</v>
      </c>
      <c r="N306" s="236" t="s">
        <v>38</v>
      </c>
      <c r="O306" s="71"/>
      <c r="P306" s="195">
        <f t="shared" si="91"/>
        <v>0</v>
      </c>
      <c r="Q306" s="195">
        <v>0</v>
      </c>
      <c r="R306" s="195">
        <f t="shared" si="92"/>
        <v>0</v>
      </c>
      <c r="S306" s="195">
        <v>0</v>
      </c>
      <c r="T306" s="196">
        <f t="shared" si="9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168</v>
      </c>
      <c r="AT306" s="197" t="s">
        <v>219</v>
      </c>
      <c r="AU306" s="197" t="s">
        <v>83</v>
      </c>
      <c r="AY306" s="17" t="s">
        <v>143</v>
      </c>
      <c r="BE306" s="198">
        <f t="shared" si="94"/>
        <v>0</v>
      </c>
      <c r="BF306" s="198">
        <f t="shared" si="95"/>
        <v>0</v>
      </c>
      <c r="BG306" s="198">
        <f t="shared" si="96"/>
        <v>0</v>
      </c>
      <c r="BH306" s="198">
        <f t="shared" si="97"/>
        <v>0</v>
      </c>
      <c r="BI306" s="198">
        <f t="shared" si="98"/>
        <v>0</v>
      </c>
      <c r="BJ306" s="17" t="s">
        <v>81</v>
      </c>
      <c r="BK306" s="198">
        <f t="shared" si="99"/>
        <v>0</v>
      </c>
      <c r="BL306" s="17" t="s">
        <v>150</v>
      </c>
      <c r="BM306" s="197" t="s">
        <v>1895</v>
      </c>
    </row>
    <row r="307" spans="1:65" s="2" customFormat="1" ht="66.75" customHeight="1">
      <c r="A307" s="34"/>
      <c r="B307" s="35"/>
      <c r="C307" s="227" t="s">
        <v>1020</v>
      </c>
      <c r="D307" s="227" t="s">
        <v>219</v>
      </c>
      <c r="E307" s="228" t="s">
        <v>1896</v>
      </c>
      <c r="F307" s="229" t="s">
        <v>1897</v>
      </c>
      <c r="G307" s="230" t="s">
        <v>215</v>
      </c>
      <c r="H307" s="231">
        <v>37</v>
      </c>
      <c r="I307" s="232"/>
      <c r="J307" s="233">
        <f t="shared" si="90"/>
        <v>0</v>
      </c>
      <c r="K307" s="229" t="s">
        <v>1</v>
      </c>
      <c r="L307" s="234"/>
      <c r="M307" s="235" t="s">
        <v>1</v>
      </c>
      <c r="N307" s="236" t="s">
        <v>38</v>
      </c>
      <c r="O307" s="71"/>
      <c r="P307" s="195">
        <f t="shared" si="91"/>
        <v>0</v>
      </c>
      <c r="Q307" s="195">
        <v>0</v>
      </c>
      <c r="R307" s="195">
        <f t="shared" si="92"/>
        <v>0</v>
      </c>
      <c r="S307" s="195">
        <v>0</v>
      </c>
      <c r="T307" s="196">
        <f t="shared" si="9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168</v>
      </c>
      <c r="AT307" s="197" t="s">
        <v>219</v>
      </c>
      <c r="AU307" s="197" t="s">
        <v>83</v>
      </c>
      <c r="AY307" s="17" t="s">
        <v>143</v>
      </c>
      <c r="BE307" s="198">
        <f t="shared" si="94"/>
        <v>0</v>
      </c>
      <c r="BF307" s="198">
        <f t="shared" si="95"/>
        <v>0</v>
      </c>
      <c r="BG307" s="198">
        <f t="shared" si="96"/>
        <v>0</v>
      </c>
      <c r="BH307" s="198">
        <f t="shared" si="97"/>
        <v>0</v>
      </c>
      <c r="BI307" s="198">
        <f t="shared" si="98"/>
        <v>0</v>
      </c>
      <c r="BJ307" s="17" t="s">
        <v>81</v>
      </c>
      <c r="BK307" s="198">
        <f t="shared" si="99"/>
        <v>0</v>
      </c>
      <c r="BL307" s="17" t="s">
        <v>150</v>
      </c>
      <c r="BM307" s="197" t="s">
        <v>1898</v>
      </c>
    </row>
    <row r="308" spans="1:65" s="2" customFormat="1" ht="62.65" customHeight="1">
      <c r="A308" s="34"/>
      <c r="B308" s="35"/>
      <c r="C308" s="227" t="s">
        <v>618</v>
      </c>
      <c r="D308" s="227" t="s">
        <v>219</v>
      </c>
      <c r="E308" s="228" t="s">
        <v>1899</v>
      </c>
      <c r="F308" s="229" t="s">
        <v>1900</v>
      </c>
      <c r="G308" s="230" t="s">
        <v>215</v>
      </c>
      <c r="H308" s="231">
        <v>5</v>
      </c>
      <c r="I308" s="232"/>
      <c r="J308" s="233">
        <f t="shared" si="90"/>
        <v>0</v>
      </c>
      <c r="K308" s="229" t="s">
        <v>1</v>
      </c>
      <c r="L308" s="234"/>
      <c r="M308" s="235" t="s">
        <v>1</v>
      </c>
      <c r="N308" s="236" t="s">
        <v>38</v>
      </c>
      <c r="O308" s="71"/>
      <c r="P308" s="195">
        <f t="shared" si="91"/>
        <v>0</v>
      </c>
      <c r="Q308" s="195">
        <v>0</v>
      </c>
      <c r="R308" s="195">
        <f t="shared" si="92"/>
        <v>0</v>
      </c>
      <c r="S308" s="195">
        <v>0</v>
      </c>
      <c r="T308" s="196">
        <f t="shared" si="9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168</v>
      </c>
      <c r="AT308" s="197" t="s">
        <v>219</v>
      </c>
      <c r="AU308" s="197" t="s">
        <v>83</v>
      </c>
      <c r="AY308" s="17" t="s">
        <v>143</v>
      </c>
      <c r="BE308" s="198">
        <f t="shared" si="94"/>
        <v>0</v>
      </c>
      <c r="BF308" s="198">
        <f t="shared" si="95"/>
        <v>0</v>
      </c>
      <c r="BG308" s="198">
        <f t="shared" si="96"/>
        <v>0</v>
      </c>
      <c r="BH308" s="198">
        <f t="shared" si="97"/>
        <v>0</v>
      </c>
      <c r="BI308" s="198">
        <f t="shared" si="98"/>
        <v>0</v>
      </c>
      <c r="BJ308" s="17" t="s">
        <v>81</v>
      </c>
      <c r="BK308" s="198">
        <f t="shared" si="99"/>
        <v>0</v>
      </c>
      <c r="BL308" s="17" t="s">
        <v>150</v>
      </c>
      <c r="BM308" s="197" t="s">
        <v>1901</v>
      </c>
    </row>
    <row r="309" spans="1:65" s="2" customFormat="1" ht="76.349999999999994" customHeight="1">
      <c r="A309" s="34"/>
      <c r="B309" s="35"/>
      <c r="C309" s="227" t="s">
        <v>1026</v>
      </c>
      <c r="D309" s="227" t="s">
        <v>219</v>
      </c>
      <c r="E309" s="228" t="s">
        <v>1902</v>
      </c>
      <c r="F309" s="229" t="s">
        <v>1903</v>
      </c>
      <c r="G309" s="230" t="s">
        <v>215</v>
      </c>
      <c r="H309" s="231">
        <v>10</v>
      </c>
      <c r="I309" s="232"/>
      <c r="J309" s="233">
        <f t="shared" si="90"/>
        <v>0</v>
      </c>
      <c r="K309" s="229" t="s">
        <v>1</v>
      </c>
      <c r="L309" s="234"/>
      <c r="M309" s="235" t="s">
        <v>1</v>
      </c>
      <c r="N309" s="236" t="s">
        <v>38</v>
      </c>
      <c r="O309" s="71"/>
      <c r="P309" s="195">
        <f t="shared" si="91"/>
        <v>0</v>
      </c>
      <c r="Q309" s="195">
        <v>0</v>
      </c>
      <c r="R309" s="195">
        <f t="shared" si="92"/>
        <v>0</v>
      </c>
      <c r="S309" s="195">
        <v>0</v>
      </c>
      <c r="T309" s="196">
        <f t="shared" si="93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168</v>
      </c>
      <c r="AT309" s="197" t="s">
        <v>219</v>
      </c>
      <c r="AU309" s="197" t="s">
        <v>83</v>
      </c>
      <c r="AY309" s="17" t="s">
        <v>143</v>
      </c>
      <c r="BE309" s="198">
        <f t="shared" si="94"/>
        <v>0</v>
      </c>
      <c r="BF309" s="198">
        <f t="shared" si="95"/>
        <v>0</v>
      </c>
      <c r="BG309" s="198">
        <f t="shared" si="96"/>
        <v>0</v>
      </c>
      <c r="BH309" s="198">
        <f t="shared" si="97"/>
        <v>0</v>
      </c>
      <c r="BI309" s="198">
        <f t="shared" si="98"/>
        <v>0</v>
      </c>
      <c r="BJ309" s="17" t="s">
        <v>81</v>
      </c>
      <c r="BK309" s="198">
        <f t="shared" si="99"/>
        <v>0</v>
      </c>
      <c r="BL309" s="17" t="s">
        <v>150</v>
      </c>
      <c r="BM309" s="197" t="s">
        <v>1904</v>
      </c>
    </row>
    <row r="310" spans="1:65" s="12" customFormat="1" ht="22.9" customHeight="1">
      <c r="B310" s="170"/>
      <c r="C310" s="171"/>
      <c r="D310" s="172" t="s">
        <v>72</v>
      </c>
      <c r="E310" s="184" t="s">
        <v>1905</v>
      </c>
      <c r="F310" s="184" t="s">
        <v>1906</v>
      </c>
      <c r="G310" s="171"/>
      <c r="H310" s="171"/>
      <c r="I310" s="174"/>
      <c r="J310" s="185">
        <f>BK310</f>
        <v>0</v>
      </c>
      <c r="K310" s="171"/>
      <c r="L310" s="176"/>
      <c r="M310" s="177"/>
      <c r="N310" s="178"/>
      <c r="O310" s="178"/>
      <c r="P310" s="179">
        <f>SUM(P311:P334)</f>
        <v>0</v>
      </c>
      <c r="Q310" s="178"/>
      <c r="R310" s="179">
        <f>SUM(R311:R334)</f>
        <v>0</v>
      </c>
      <c r="S310" s="178"/>
      <c r="T310" s="180">
        <f>SUM(T311:T334)</f>
        <v>0</v>
      </c>
      <c r="AR310" s="181" t="s">
        <v>81</v>
      </c>
      <c r="AT310" s="182" t="s">
        <v>72</v>
      </c>
      <c r="AU310" s="182" t="s">
        <v>81</v>
      </c>
      <c r="AY310" s="181" t="s">
        <v>143</v>
      </c>
      <c r="BK310" s="183">
        <f>SUM(BK311:BK334)</f>
        <v>0</v>
      </c>
    </row>
    <row r="311" spans="1:65" s="2" customFormat="1" ht="16.5" customHeight="1">
      <c r="A311" s="34"/>
      <c r="B311" s="35"/>
      <c r="C311" s="227" t="s">
        <v>624</v>
      </c>
      <c r="D311" s="227" t="s">
        <v>219</v>
      </c>
      <c r="E311" s="228" t="s">
        <v>1907</v>
      </c>
      <c r="F311" s="229" t="s">
        <v>1908</v>
      </c>
      <c r="G311" s="230" t="s">
        <v>215</v>
      </c>
      <c r="H311" s="231">
        <v>1</v>
      </c>
      <c r="I311" s="232"/>
      <c r="J311" s="233">
        <f t="shared" ref="J311:J334" si="100">ROUND(I311*H311,2)</f>
        <v>0</v>
      </c>
      <c r="K311" s="229" t="s">
        <v>1</v>
      </c>
      <c r="L311" s="234"/>
      <c r="M311" s="235" t="s">
        <v>1</v>
      </c>
      <c r="N311" s="236" t="s">
        <v>38</v>
      </c>
      <c r="O311" s="71"/>
      <c r="P311" s="195">
        <f t="shared" ref="P311:P334" si="101">O311*H311</f>
        <v>0</v>
      </c>
      <c r="Q311" s="195">
        <v>0</v>
      </c>
      <c r="R311" s="195">
        <f t="shared" ref="R311:R334" si="102">Q311*H311</f>
        <v>0</v>
      </c>
      <c r="S311" s="195">
        <v>0</v>
      </c>
      <c r="T311" s="196">
        <f t="shared" ref="T311:T334" si="103"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168</v>
      </c>
      <c r="AT311" s="197" t="s">
        <v>219</v>
      </c>
      <c r="AU311" s="197" t="s">
        <v>83</v>
      </c>
      <c r="AY311" s="17" t="s">
        <v>143</v>
      </c>
      <c r="BE311" s="198">
        <f t="shared" ref="BE311:BE334" si="104">IF(N311="základní",J311,0)</f>
        <v>0</v>
      </c>
      <c r="BF311" s="198">
        <f t="shared" ref="BF311:BF334" si="105">IF(N311="snížená",J311,0)</f>
        <v>0</v>
      </c>
      <c r="BG311" s="198">
        <f t="shared" ref="BG311:BG334" si="106">IF(N311="zákl. přenesená",J311,0)</f>
        <v>0</v>
      </c>
      <c r="BH311" s="198">
        <f t="shared" ref="BH311:BH334" si="107">IF(N311="sníž. přenesená",J311,0)</f>
        <v>0</v>
      </c>
      <c r="BI311" s="198">
        <f t="shared" ref="BI311:BI334" si="108">IF(N311="nulová",J311,0)</f>
        <v>0</v>
      </c>
      <c r="BJ311" s="17" t="s">
        <v>81</v>
      </c>
      <c r="BK311" s="198">
        <f t="shared" ref="BK311:BK334" si="109">ROUND(I311*H311,2)</f>
        <v>0</v>
      </c>
      <c r="BL311" s="17" t="s">
        <v>150</v>
      </c>
      <c r="BM311" s="197" t="s">
        <v>1909</v>
      </c>
    </row>
    <row r="312" spans="1:65" s="2" customFormat="1" ht="16.5" customHeight="1">
      <c r="A312" s="34"/>
      <c r="B312" s="35"/>
      <c r="C312" s="227" t="s">
        <v>1032</v>
      </c>
      <c r="D312" s="227" t="s">
        <v>219</v>
      </c>
      <c r="E312" s="228" t="s">
        <v>1910</v>
      </c>
      <c r="F312" s="229" t="s">
        <v>1911</v>
      </c>
      <c r="G312" s="230" t="s">
        <v>215</v>
      </c>
      <c r="H312" s="231">
        <v>2</v>
      </c>
      <c r="I312" s="232"/>
      <c r="J312" s="233">
        <f t="shared" si="100"/>
        <v>0</v>
      </c>
      <c r="K312" s="229" t="s">
        <v>1</v>
      </c>
      <c r="L312" s="234"/>
      <c r="M312" s="235" t="s">
        <v>1</v>
      </c>
      <c r="N312" s="236" t="s">
        <v>38</v>
      </c>
      <c r="O312" s="71"/>
      <c r="P312" s="195">
        <f t="shared" si="101"/>
        <v>0</v>
      </c>
      <c r="Q312" s="195">
        <v>0</v>
      </c>
      <c r="R312" s="195">
        <f t="shared" si="102"/>
        <v>0</v>
      </c>
      <c r="S312" s="195">
        <v>0</v>
      </c>
      <c r="T312" s="196">
        <f t="shared" si="10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168</v>
      </c>
      <c r="AT312" s="197" t="s">
        <v>219</v>
      </c>
      <c r="AU312" s="197" t="s">
        <v>83</v>
      </c>
      <c r="AY312" s="17" t="s">
        <v>143</v>
      </c>
      <c r="BE312" s="198">
        <f t="shared" si="104"/>
        <v>0</v>
      </c>
      <c r="BF312" s="198">
        <f t="shared" si="105"/>
        <v>0</v>
      </c>
      <c r="BG312" s="198">
        <f t="shared" si="106"/>
        <v>0</v>
      </c>
      <c r="BH312" s="198">
        <f t="shared" si="107"/>
        <v>0</v>
      </c>
      <c r="BI312" s="198">
        <f t="shared" si="108"/>
        <v>0</v>
      </c>
      <c r="BJ312" s="17" t="s">
        <v>81</v>
      </c>
      <c r="BK312" s="198">
        <f t="shared" si="109"/>
        <v>0</v>
      </c>
      <c r="BL312" s="17" t="s">
        <v>150</v>
      </c>
      <c r="BM312" s="197" t="s">
        <v>1912</v>
      </c>
    </row>
    <row r="313" spans="1:65" s="2" customFormat="1" ht="16.5" customHeight="1">
      <c r="A313" s="34"/>
      <c r="B313" s="35"/>
      <c r="C313" s="227" t="s">
        <v>633</v>
      </c>
      <c r="D313" s="227" t="s">
        <v>219</v>
      </c>
      <c r="E313" s="228" t="s">
        <v>1913</v>
      </c>
      <c r="F313" s="229" t="s">
        <v>1914</v>
      </c>
      <c r="G313" s="230" t="s">
        <v>215</v>
      </c>
      <c r="H313" s="231">
        <v>2</v>
      </c>
      <c r="I313" s="232"/>
      <c r="J313" s="233">
        <f t="shared" si="100"/>
        <v>0</v>
      </c>
      <c r="K313" s="229" t="s">
        <v>1</v>
      </c>
      <c r="L313" s="234"/>
      <c r="M313" s="235" t="s">
        <v>1</v>
      </c>
      <c r="N313" s="236" t="s">
        <v>38</v>
      </c>
      <c r="O313" s="71"/>
      <c r="P313" s="195">
        <f t="shared" si="101"/>
        <v>0</v>
      </c>
      <c r="Q313" s="195">
        <v>0</v>
      </c>
      <c r="R313" s="195">
        <f t="shared" si="102"/>
        <v>0</v>
      </c>
      <c r="S313" s="195">
        <v>0</v>
      </c>
      <c r="T313" s="196">
        <f t="shared" si="10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168</v>
      </c>
      <c r="AT313" s="197" t="s">
        <v>219</v>
      </c>
      <c r="AU313" s="197" t="s">
        <v>83</v>
      </c>
      <c r="AY313" s="17" t="s">
        <v>143</v>
      </c>
      <c r="BE313" s="198">
        <f t="shared" si="104"/>
        <v>0</v>
      </c>
      <c r="BF313" s="198">
        <f t="shared" si="105"/>
        <v>0</v>
      </c>
      <c r="BG313" s="198">
        <f t="shared" si="106"/>
        <v>0</v>
      </c>
      <c r="BH313" s="198">
        <f t="shared" si="107"/>
        <v>0</v>
      </c>
      <c r="BI313" s="198">
        <f t="shared" si="108"/>
        <v>0</v>
      </c>
      <c r="BJ313" s="17" t="s">
        <v>81</v>
      </c>
      <c r="BK313" s="198">
        <f t="shared" si="109"/>
        <v>0</v>
      </c>
      <c r="BL313" s="17" t="s">
        <v>150</v>
      </c>
      <c r="BM313" s="197" t="s">
        <v>1915</v>
      </c>
    </row>
    <row r="314" spans="1:65" s="2" customFormat="1" ht="16.5" customHeight="1">
      <c r="A314" s="34"/>
      <c r="B314" s="35"/>
      <c r="C314" s="227" t="s">
        <v>1043</v>
      </c>
      <c r="D314" s="227" t="s">
        <v>219</v>
      </c>
      <c r="E314" s="228" t="s">
        <v>1916</v>
      </c>
      <c r="F314" s="229" t="s">
        <v>1917</v>
      </c>
      <c r="G314" s="230" t="s">
        <v>215</v>
      </c>
      <c r="H314" s="231">
        <v>19</v>
      </c>
      <c r="I314" s="232"/>
      <c r="J314" s="233">
        <f t="shared" si="100"/>
        <v>0</v>
      </c>
      <c r="K314" s="229" t="s">
        <v>1</v>
      </c>
      <c r="L314" s="234"/>
      <c r="M314" s="235" t="s">
        <v>1</v>
      </c>
      <c r="N314" s="236" t="s">
        <v>38</v>
      </c>
      <c r="O314" s="71"/>
      <c r="P314" s="195">
        <f t="shared" si="101"/>
        <v>0</v>
      </c>
      <c r="Q314" s="195">
        <v>0</v>
      </c>
      <c r="R314" s="195">
        <f t="shared" si="102"/>
        <v>0</v>
      </c>
      <c r="S314" s="195">
        <v>0</v>
      </c>
      <c r="T314" s="196">
        <f t="shared" si="10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168</v>
      </c>
      <c r="AT314" s="197" t="s">
        <v>219</v>
      </c>
      <c r="AU314" s="197" t="s">
        <v>83</v>
      </c>
      <c r="AY314" s="17" t="s">
        <v>143</v>
      </c>
      <c r="BE314" s="198">
        <f t="shared" si="104"/>
        <v>0</v>
      </c>
      <c r="BF314" s="198">
        <f t="shared" si="105"/>
        <v>0</v>
      </c>
      <c r="BG314" s="198">
        <f t="shared" si="106"/>
        <v>0</v>
      </c>
      <c r="BH314" s="198">
        <f t="shared" si="107"/>
        <v>0</v>
      </c>
      <c r="BI314" s="198">
        <f t="shared" si="108"/>
        <v>0</v>
      </c>
      <c r="BJ314" s="17" t="s">
        <v>81</v>
      </c>
      <c r="BK314" s="198">
        <f t="shared" si="109"/>
        <v>0</v>
      </c>
      <c r="BL314" s="17" t="s">
        <v>150</v>
      </c>
      <c r="BM314" s="197" t="s">
        <v>1918</v>
      </c>
    </row>
    <row r="315" spans="1:65" s="2" customFormat="1" ht="16.5" customHeight="1">
      <c r="A315" s="34"/>
      <c r="B315" s="35"/>
      <c r="C315" s="227" t="s">
        <v>638</v>
      </c>
      <c r="D315" s="227" t="s">
        <v>219</v>
      </c>
      <c r="E315" s="228" t="s">
        <v>1919</v>
      </c>
      <c r="F315" s="229" t="s">
        <v>1920</v>
      </c>
      <c r="G315" s="230" t="s">
        <v>215</v>
      </c>
      <c r="H315" s="231">
        <v>6</v>
      </c>
      <c r="I315" s="232"/>
      <c r="J315" s="233">
        <f t="shared" si="100"/>
        <v>0</v>
      </c>
      <c r="K315" s="229" t="s">
        <v>1</v>
      </c>
      <c r="L315" s="234"/>
      <c r="M315" s="235" t="s">
        <v>1</v>
      </c>
      <c r="N315" s="236" t="s">
        <v>38</v>
      </c>
      <c r="O315" s="71"/>
      <c r="P315" s="195">
        <f t="shared" si="101"/>
        <v>0</v>
      </c>
      <c r="Q315" s="195">
        <v>0</v>
      </c>
      <c r="R315" s="195">
        <f t="shared" si="102"/>
        <v>0</v>
      </c>
      <c r="S315" s="195">
        <v>0</v>
      </c>
      <c r="T315" s="196">
        <f t="shared" si="10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168</v>
      </c>
      <c r="AT315" s="197" t="s">
        <v>219</v>
      </c>
      <c r="AU315" s="197" t="s">
        <v>83</v>
      </c>
      <c r="AY315" s="17" t="s">
        <v>143</v>
      </c>
      <c r="BE315" s="198">
        <f t="shared" si="104"/>
        <v>0</v>
      </c>
      <c r="BF315" s="198">
        <f t="shared" si="105"/>
        <v>0</v>
      </c>
      <c r="BG315" s="198">
        <f t="shared" si="106"/>
        <v>0</v>
      </c>
      <c r="BH315" s="198">
        <f t="shared" si="107"/>
        <v>0</v>
      </c>
      <c r="BI315" s="198">
        <f t="shared" si="108"/>
        <v>0</v>
      </c>
      <c r="BJ315" s="17" t="s">
        <v>81</v>
      </c>
      <c r="BK315" s="198">
        <f t="shared" si="109"/>
        <v>0</v>
      </c>
      <c r="BL315" s="17" t="s">
        <v>150</v>
      </c>
      <c r="BM315" s="197" t="s">
        <v>1921</v>
      </c>
    </row>
    <row r="316" spans="1:65" s="2" customFormat="1" ht="16.5" customHeight="1">
      <c r="A316" s="34"/>
      <c r="B316" s="35"/>
      <c r="C316" s="227" t="s">
        <v>1052</v>
      </c>
      <c r="D316" s="227" t="s">
        <v>219</v>
      </c>
      <c r="E316" s="228" t="s">
        <v>1922</v>
      </c>
      <c r="F316" s="229" t="s">
        <v>1923</v>
      </c>
      <c r="G316" s="230" t="s">
        <v>215</v>
      </c>
      <c r="H316" s="231">
        <v>8</v>
      </c>
      <c r="I316" s="232"/>
      <c r="J316" s="233">
        <f t="shared" si="100"/>
        <v>0</v>
      </c>
      <c r="K316" s="229" t="s">
        <v>1</v>
      </c>
      <c r="L316" s="234"/>
      <c r="M316" s="235" t="s">
        <v>1</v>
      </c>
      <c r="N316" s="236" t="s">
        <v>38</v>
      </c>
      <c r="O316" s="71"/>
      <c r="P316" s="195">
        <f t="shared" si="101"/>
        <v>0</v>
      </c>
      <c r="Q316" s="195">
        <v>0</v>
      </c>
      <c r="R316" s="195">
        <f t="shared" si="102"/>
        <v>0</v>
      </c>
      <c r="S316" s="195">
        <v>0</v>
      </c>
      <c r="T316" s="196">
        <f t="shared" si="103"/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168</v>
      </c>
      <c r="AT316" s="197" t="s">
        <v>219</v>
      </c>
      <c r="AU316" s="197" t="s">
        <v>83</v>
      </c>
      <c r="AY316" s="17" t="s">
        <v>143</v>
      </c>
      <c r="BE316" s="198">
        <f t="shared" si="104"/>
        <v>0</v>
      </c>
      <c r="BF316" s="198">
        <f t="shared" si="105"/>
        <v>0</v>
      </c>
      <c r="BG316" s="198">
        <f t="shared" si="106"/>
        <v>0</v>
      </c>
      <c r="BH316" s="198">
        <f t="shared" si="107"/>
        <v>0</v>
      </c>
      <c r="BI316" s="198">
        <f t="shared" si="108"/>
        <v>0</v>
      </c>
      <c r="BJ316" s="17" t="s">
        <v>81</v>
      </c>
      <c r="BK316" s="198">
        <f t="shared" si="109"/>
        <v>0</v>
      </c>
      <c r="BL316" s="17" t="s">
        <v>150</v>
      </c>
      <c r="BM316" s="197" t="s">
        <v>1924</v>
      </c>
    </row>
    <row r="317" spans="1:65" s="2" customFormat="1" ht="16.5" customHeight="1">
      <c r="A317" s="34"/>
      <c r="B317" s="35"/>
      <c r="C317" s="227" t="s">
        <v>644</v>
      </c>
      <c r="D317" s="227" t="s">
        <v>219</v>
      </c>
      <c r="E317" s="228" t="s">
        <v>1925</v>
      </c>
      <c r="F317" s="229" t="s">
        <v>1926</v>
      </c>
      <c r="G317" s="230" t="s">
        <v>215</v>
      </c>
      <c r="H317" s="231">
        <v>3</v>
      </c>
      <c r="I317" s="232"/>
      <c r="J317" s="233">
        <f t="shared" si="100"/>
        <v>0</v>
      </c>
      <c r="K317" s="229" t="s">
        <v>1</v>
      </c>
      <c r="L317" s="234"/>
      <c r="M317" s="235" t="s">
        <v>1</v>
      </c>
      <c r="N317" s="236" t="s">
        <v>38</v>
      </c>
      <c r="O317" s="71"/>
      <c r="P317" s="195">
        <f t="shared" si="101"/>
        <v>0</v>
      </c>
      <c r="Q317" s="195">
        <v>0</v>
      </c>
      <c r="R317" s="195">
        <f t="shared" si="102"/>
        <v>0</v>
      </c>
      <c r="S317" s="195">
        <v>0</v>
      </c>
      <c r="T317" s="196">
        <f t="shared" si="103"/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168</v>
      </c>
      <c r="AT317" s="197" t="s">
        <v>219</v>
      </c>
      <c r="AU317" s="197" t="s">
        <v>83</v>
      </c>
      <c r="AY317" s="17" t="s">
        <v>143</v>
      </c>
      <c r="BE317" s="198">
        <f t="shared" si="104"/>
        <v>0</v>
      </c>
      <c r="BF317" s="198">
        <f t="shared" si="105"/>
        <v>0</v>
      </c>
      <c r="BG317" s="198">
        <f t="shared" si="106"/>
        <v>0</v>
      </c>
      <c r="BH317" s="198">
        <f t="shared" si="107"/>
        <v>0</v>
      </c>
      <c r="BI317" s="198">
        <f t="shared" si="108"/>
        <v>0</v>
      </c>
      <c r="BJ317" s="17" t="s">
        <v>81</v>
      </c>
      <c r="BK317" s="198">
        <f t="shared" si="109"/>
        <v>0</v>
      </c>
      <c r="BL317" s="17" t="s">
        <v>150</v>
      </c>
      <c r="BM317" s="197" t="s">
        <v>1927</v>
      </c>
    </row>
    <row r="318" spans="1:65" s="2" customFormat="1" ht="16.5" customHeight="1">
      <c r="A318" s="34"/>
      <c r="B318" s="35"/>
      <c r="C318" s="227" t="s">
        <v>1061</v>
      </c>
      <c r="D318" s="227" t="s">
        <v>219</v>
      </c>
      <c r="E318" s="228" t="s">
        <v>1928</v>
      </c>
      <c r="F318" s="229" t="s">
        <v>1929</v>
      </c>
      <c r="G318" s="230" t="s">
        <v>215</v>
      </c>
      <c r="H318" s="231">
        <v>1</v>
      </c>
      <c r="I318" s="232"/>
      <c r="J318" s="233">
        <f t="shared" si="100"/>
        <v>0</v>
      </c>
      <c r="K318" s="229" t="s">
        <v>1</v>
      </c>
      <c r="L318" s="234"/>
      <c r="M318" s="235" t="s">
        <v>1</v>
      </c>
      <c r="N318" s="236" t="s">
        <v>38</v>
      </c>
      <c r="O318" s="71"/>
      <c r="P318" s="195">
        <f t="shared" si="101"/>
        <v>0</v>
      </c>
      <c r="Q318" s="195">
        <v>0</v>
      </c>
      <c r="R318" s="195">
        <f t="shared" si="102"/>
        <v>0</v>
      </c>
      <c r="S318" s="195">
        <v>0</v>
      </c>
      <c r="T318" s="196">
        <f t="shared" si="103"/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168</v>
      </c>
      <c r="AT318" s="197" t="s">
        <v>219</v>
      </c>
      <c r="AU318" s="197" t="s">
        <v>83</v>
      </c>
      <c r="AY318" s="17" t="s">
        <v>143</v>
      </c>
      <c r="BE318" s="198">
        <f t="shared" si="104"/>
        <v>0</v>
      </c>
      <c r="BF318" s="198">
        <f t="shared" si="105"/>
        <v>0</v>
      </c>
      <c r="BG318" s="198">
        <f t="shared" si="106"/>
        <v>0</v>
      </c>
      <c r="BH318" s="198">
        <f t="shared" si="107"/>
        <v>0</v>
      </c>
      <c r="BI318" s="198">
        <f t="shared" si="108"/>
        <v>0</v>
      </c>
      <c r="BJ318" s="17" t="s">
        <v>81</v>
      </c>
      <c r="BK318" s="198">
        <f t="shared" si="109"/>
        <v>0</v>
      </c>
      <c r="BL318" s="17" t="s">
        <v>150</v>
      </c>
      <c r="BM318" s="197" t="s">
        <v>1930</v>
      </c>
    </row>
    <row r="319" spans="1:65" s="2" customFormat="1" ht="16.5" customHeight="1">
      <c r="A319" s="34"/>
      <c r="B319" s="35"/>
      <c r="C319" s="227" t="s">
        <v>648</v>
      </c>
      <c r="D319" s="227" t="s">
        <v>219</v>
      </c>
      <c r="E319" s="228" t="s">
        <v>1931</v>
      </c>
      <c r="F319" s="229" t="s">
        <v>1932</v>
      </c>
      <c r="G319" s="230" t="s">
        <v>215</v>
      </c>
      <c r="H319" s="231">
        <v>18</v>
      </c>
      <c r="I319" s="232"/>
      <c r="J319" s="233">
        <f t="shared" si="100"/>
        <v>0</v>
      </c>
      <c r="K319" s="229" t="s">
        <v>1</v>
      </c>
      <c r="L319" s="234"/>
      <c r="M319" s="235" t="s">
        <v>1</v>
      </c>
      <c r="N319" s="236" t="s">
        <v>38</v>
      </c>
      <c r="O319" s="71"/>
      <c r="P319" s="195">
        <f t="shared" si="101"/>
        <v>0</v>
      </c>
      <c r="Q319" s="195">
        <v>0</v>
      </c>
      <c r="R319" s="195">
        <f t="shared" si="102"/>
        <v>0</v>
      </c>
      <c r="S319" s="195">
        <v>0</v>
      </c>
      <c r="T319" s="196">
        <f t="shared" si="103"/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168</v>
      </c>
      <c r="AT319" s="197" t="s">
        <v>219</v>
      </c>
      <c r="AU319" s="197" t="s">
        <v>83</v>
      </c>
      <c r="AY319" s="17" t="s">
        <v>143</v>
      </c>
      <c r="BE319" s="198">
        <f t="shared" si="104"/>
        <v>0</v>
      </c>
      <c r="BF319" s="198">
        <f t="shared" si="105"/>
        <v>0</v>
      </c>
      <c r="BG319" s="198">
        <f t="shared" si="106"/>
        <v>0</v>
      </c>
      <c r="BH319" s="198">
        <f t="shared" si="107"/>
        <v>0</v>
      </c>
      <c r="BI319" s="198">
        <f t="shared" si="108"/>
        <v>0</v>
      </c>
      <c r="BJ319" s="17" t="s">
        <v>81</v>
      </c>
      <c r="BK319" s="198">
        <f t="shared" si="109"/>
        <v>0</v>
      </c>
      <c r="BL319" s="17" t="s">
        <v>150</v>
      </c>
      <c r="BM319" s="197" t="s">
        <v>1933</v>
      </c>
    </row>
    <row r="320" spans="1:65" s="2" customFormat="1" ht="16.5" customHeight="1">
      <c r="A320" s="34"/>
      <c r="B320" s="35"/>
      <c r="C320" s="227" t="s">
        <v>1071</v>
      </c>
      <c r="D320" s="227" t="s">
        <v>219</v>
      </c>
      <c r="E320" s="228" t="s">
        <v>1934</v>
      </c>
      <c r="F320" s="229" t="s">
        <v>1935</v>
      </c>
      <c r="G320" s="230" t="s">
        <v>215</v>
      </c>
      <c r="H320" s="231">
        <v>2</v>
      </c>
      <c r="I320" s="232"/>
      <c r="J320" s="233">
        <f t="shared" si="100"/>
        <v>0</v>
      </c>
      <c r="K320" s="229" t="s">
        <v>1</v>
      </c>
      <c r="L320" s="234"/>
      <c r="M320" s="235" t="s">
        <v>1</v>
      </c>
      <c r="N320" s="236" t="s">
        <v>38</v>
      </c>
      <c r="O320" s="71"/>
      <c r="P320" s="195">
        <f t="shared" si="101"/>
        <v>0</v>
      </c>
      <c r="Q320" s="195">
        <v>0</v>
      </c>
      <c r="R320" s="195">
        <f t="shared" si="102"/>
        <v>0</v>
      </c>
      <c r="S320" s="195">
        <v>0</v>
      </c>
      <c r="T320" s="196">
        <f t="shared" si="103"/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168</v>
      </c>
      <c r="AT320" s="197" t="s">
        <v>219</v>
      </c>
      <c r="AU320" s="197" t="s">
        <v>83</v>
      </c>
      <c r="AY320" s="17" t="s">
        <v>143</v>
      </c>
      <c r="BE320" s="198">
        <f t="shared" si="104"/>
        <v>0</v>
      </c>
      <c r="BF320" s="198">
        <f t="shared" si="105"/>
        <v>0</v>
      </c>
      <c r="BG320" s="198">
        <f t="shared" si="106"/>
        <v>0</v>
      </c>
      <c r="BH320" s="198">
        <f t="shared" si="107"/>
        <v>0</v>
      </c>
      <c r="BI320" s="198">
        <f t="shared" si="108"/>
        <v>0</v>
      </c>
      <c r="BJ320" s="17" t="s">
        <v>81</v>
      </c>
      <c r="BK320" s="198">
        <f t="shared" si="109"/>
        <v>0</v>
      </c>
      <c r="BL320" s="17" t="s">
        <v>150</v>
      </c>
      <c r="BM320" s="197" t="s">
        <v>1936</v>
      </c>
    </row>
    <row r="321" spans="1:65" s="2" customFormat="1" ht="16.5" customHeight="1">
      <c r="A321" s="34"/>
      <c r="B321" s="35"/>
      <c r="C321" s="227" t="s">
        <v>653</v>
      </c>
      <c r="D321" s="227" t="s">
        <v>219</v>
      </c>
      <c r="E321" s="228" t="s">
        <v>1937</v>
      </c>
      <c r="F321" s="229" t="s">
        <v>1938</v>
      </c>
      <c r="G321" s="230" t="s">
        <v>215</v>
      </c>
      <c r="H321" s="231">
        <v>12</v>
      </c>
      <c r="I321" s="232"/>
      <c r="J321" s="233">
        <f t="shared" si="100"/>
        <v>0</v>
      </c>
      <c r="K321" s="229" t="s">
        <v>1</v>
      </c>
      <c r="L321" s="234"/>
      <c r="M321" s="235" t="s">
        <v>1</v>
      </c>
      <c r="N321" s="236" t="s">
        <v>38</v>
      </c>
      <c r="O321" s="71"/>
      <c r="P321" s="195">
        <f t="shared" si="101"/>
        <v>0</v>
      </c>
      <c r="Q321" s="195">
        <v>0</v>
      </c>
      <c r="R321" s="195">
        <f t="shared" si="102"/>
        <v>0</v>
      </c>
      <c r="S321" s="195">
        <v>0</v>
      </c>
      <c r="T321" s="196">
        <f t="shared" si="103"/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168</v>
      </c>
      <c r="AT321" s="197" t="s">
        <v>219</v>
      </c>
      <c r="AU321" s="197" t="s">
        <v>83</v>
      </c>
      <c r="AY321" s="17" t="s">
        <v>143</v>
      </c>
      <c r="BE321" s="198">
        <f t="shared" si="104"/>
        <v>0</v>
      </c>
      <c r="BF321" s="198">
        <f t="shared" si="105"/>
        <v>0</v>
      </c>
      <c r="BG321" s="198">
        <f t="shared" si="106"/>
        <v>0</v>
      </c>
      <c r="BH321" s="198">
        <f t="shared" si="107"/>
        <v>0</v>
      </c>
      <c r="BI321" s="198">
        <f t="shared" si="108"/>
        <v>0</v>
      </c>
      <c r="BJ321" s="17" t="s">
        <v>81</v>
      </c>
      <c r="BK321" s="198">
        <f t="shared" si="109"/>
        <v>0</v>
      </c>
      <c r="BL321" s="17" t="s">
        <v>150</v>
      </c>
      <c r="BM321" s="197" t="s">
        <v>1939</v>
      </c>
    </row>
    <row r="322" spans="1:65" s="2" customFormat="1" ht="16.5" customHeight="1">
      <c r="A322" s="34"/>
      <c r="B322" s="35"/>
      <c r="C322" s="227" t="s">
        <v>1081</v>
      </c>
      <c r="D322" s="227" t="s">
        <v>219</v>
      </c>
      <c r="E322" s="228" t="s">
        <v>1940</v>
      </c>
      <c r="F322" s="229" t="s">
        <v>1941</v>
      </c>
      <c r="G322" s="230" t="s">
        <v>215</v>
      </c>
      <c r="H322" s="231">
        <v>2</v>
      </c>
      <c r="I322" s="232"/>
      <c r="J322" s="233">
        <f t="shared" si="100"/>
        <v>0</v>
      </c>
      <c r="K322" s="229" t="s">
        <v>1</v>
      </c>
      <c r="L322" s="234"/>
      <c r="M322" s="235" t="s">
        <v>1</v>
      </c>
      <c r="N322" s="236" t="s">
        <v>38</v>
      </c>
      <c r="O322" s="71"/>
      <c r="P322" s="195">
        <f t="shared" si="101"/>
        <v>0</v>
      </c>
      <c r="Q322" s="195">
        <v>0</v>
      </c>
      <c r="R322" s="195">
        <f t="shared" si="102"/>
        <v>0</v>
      </c>
      <c r="S322" s="195">
        <v>0</v>
      </c>
      <c r="T322" s="196">
        <f t="shared" si="103"/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168</v>
      </c>
      <c r="AT322" s="197" t="s">
        <v>219</v>
      </c>
      <c r="AU322" s="197" t="s">
        <v>83</v>
      </c>
      <c r="AY322" s="17" t="s">
        <v>143</v>
      </c>
      <c r="BE322" s="198">
        <f t="shared" si="104"/>
        <v>0</v>
      </c>
      <c r="BF322" s="198">
        <f t="shared" si="105"/>
        <v>0</v>
      </c>
      <c r="BG322" s="198">
        <f t="shared" si="106"/>
        <v>0</v>
      </c>
      <c r="BH322" s="198">
        <f t="shared" si="107"/>
        <v>0</v>
      </c>
      <c r="BI322" s="198">
        <f t="shared" si="108"/>
        <v>0</v>
      </c>
      <c r="BJ322" s="17" t="s">
        <v>81</v>
      </c>
      <c r="BK322" s="198">
        <f t="shared" si="109"/>
        <v>0</v>
      </c>
      <c r="BL322" s="17" t="s">
        <v>150</v>
      </c>
      <c r="BM322" s="197" t="s">
        <v>1942</v>
      </c>
    </row>
    <row r="323" spans="1:65" s="2" customFormat="1" ht="16.5" customHeight="1">
      <c r="A323" s="34"/>
      <c r="B323" s="35"/>
      <c r="C323" s="227" t="s">
        <v>675</v>
      </c>
      <c r="D323" s="227" t="s">
        <v>219</v>
      </c>
      <c r="E323" s="228" t="s">
        <v>1943</v>
      </c>
      <c r="F323" s="229" t="s">
        <v>1944</v>
      </c>
      <c r="G323" s="230" t="s">
        <v>215</v>
      </c>
      <c r="H323" s="231">
        <v>39</v>
      </c>
      <c r="I323" s="232"/>
      <c r="J323" s="233">
        <f t="shared" si="100"/>
        <v>0</v>
      </c>
      <c r="K323" s="229" t="s">
        <v>1</v>
      </c>
      <c r="L323" s="234"/>
      <c r="M323" s="235" t="s">
        <v>1</v>
      </c>
      <c r="N323" s="236" t="s">
        <v>38</v>
      </c>
      <c r="O323" s="71"/>
      <c r="P323" s="195">
        <f t="shared" si="101"/>
        <v>0</v>
      </c>
      <c r="Q323" s="195">
        <v>0</v>
      </c>
      <c r="R323" s="195">
        <f t="shared" si="102"/>
        <v>0</v>
      </c>
      <c r="S323" s="195">
        <v>0</v>
      </c>
      <c r="T323" s="196">
        <f t="shared" si="103"/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168</v>
      </c>
      <c r="AT323" s="197" t="s">
        <v>219</v>
      </c>
      <c r="AU323" s="197" t="s">
        <v>83</v>
      </c>
      <c r="AY323" s="17" t="s">
        <v>143</v>
      </c>
      <c r="BE323" s="198">
        <f t="shared" si="104"/>
        <v>0</v>
      </c>
      <c r="BF323" s="198">
        <f t="shared" si="105"/>
        <v>0</v>
      </c>
      <c r="BG323" s="198">
        <f t="shared" si="106"/>
        <v>0</v>
      </c>
      <c r="BH323" s="198">
        <f t="shared" si="107"/>
        <v>0</v>
      </c>
      <c r="BI323" s="198">
        <f t="shared" si="108"/>
        <v>0</v>
      </c>
      <c r="BJ323" s="17" t="s">
        <v>81</v>
      </c>
      <c r="BK323" s="198">
        <f t="shared" si="109"/>
        <v>0</v>
      </c>
      <c r="BL323" s="17" t="s">
        <v>150</v>
      </c>
      <c r="BM323" s="197" t="s">
        <v>1945</v>
      </c>
    </row>
    <row r="324" spans="1:65" s="2" customFormat="1" ht="16.5" customHeight="1">
      <c r="A324" s="34"/>
      <c r="B324" s="35"/>
      <c r="C324" s="227" t="s">
        <v>1090</v>
      </c>
      <c r="D324" s="227" t="s">
        <v>219</v>
      </c>
      <c r="E324" s="228" t="s">
        <v>1946</v>
      </c>
      <c r="F324" s="229" t="s">
        <v>1947</v>
      </c>
      <c r="G324" s="230" t="s">
        <v>215</v>
      </c>
      <c r="H324" s="231">
        <v>6</v>
      </c>
      <c r="I324" s="232"/>
      <c r="J324" s="233">
        <f t="shared" si="100"/>
        <v>0</v>
      </c>
      <c r="K324" s="229" t="s">
        <v>1</v>
      </c>
      <c r="L324" s="234"/>
      <c r="M324" s="235" t="s">
        <v>1</v>
      </c>
      <c r="N324" s="236" t="s">
        <v>38</v>
      </c>
      <c r="O324" s="71"/>
      <c r="P324" s="195">
        <f t="shared" si="101"/>
        <v>0</v>
      </c>
      <c r="Q324" s="195">
        <v>0</v>
      </c>
      <c r="R324" s="195">
        <f t="shared" si="102"/>
        <v>0</v>
      </c>
      <c r="S324" s="195">
        <v>0</v>
      </c>
      <c r="T324" s="196">
        <f t="shared" si="10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168</v>
      </c>
      <c r="AT324" s="197" t="s">
        <v>219</v>
      </c>
      <c r="AU324" s="197" t="s">
        <v>83</v>
      </c>
      <c r="AY324" s="17" t="s">
        <v>143</v>
      </c>
      <c r="BE324" s="198">
        <f t="shared" si="104"/>
        <v>0</v>
      </c>
      <c r="BF324" s="198">
        <f t="shared" si="105"/>
        <v>0</v>
      </c>
      <c r="BG324" s="198">
        <f t="shared" si="106"/>
        <v>0</v>
      </c>
      <c r="BH324" s="198">
        <f t="shared" si="107"/>
        <v>0</v>
      </c>
      <c r="BI324" s="198">
        <f t="shared" si="108"/>
        <v>0</v>
      </c>
      <c r="BJ324" s="17" t="s">
        <v>81</v>
      </c>
      <c r="BK324" s="198">
        <f t="shared" si="109"/>
        <v>0</v>
      </c>
      <c r="BL324" s="17" t="s">
        <v>150</v>
      </c>
      <c r="BM324" s="197" t="s">
        <v>1948</v>
      </c>
    </row>
    <row r="325" spans="1:65" s="2" customFormat="1" ht="16.5" customHeight="1">
      <c r="A325" s="34"/>
      <c r="B325" s="35"/>
      <c r="C325" s="227" t="s">
        <v>680</v>
      </c>
      <c r="D325" s="227" t="s">
        <v>219</v>
      </c>
      <c r="E325" s="228" t="s">
        <v>1949</v>
      </c>
      <c r="F325" s="229" t="s">
        <v>1950</v>
      </c>
      <c r="G325" s="230" t="s">
        <v>215</v>
      </c>
      <c r="H325" s="231">
        <v>2</v>
      </c>
      <c r="I325" s="232"/>
      <c r="J325" s="233">
        <f t="shared" si="100"/>
        <v>0</v>
      </c>
      <c r="K325" s="229" t="s">
        <v>1</v>
      </c>
      <c r="L325" s="234"/>
      <c r="M325" s="235" t="s">
        <v>1</v>
      </c>
      <c r="N325" s="236" t="s">
        <v>38</v>
      </c>
      <c r="O325" s="71"/>
      <c r="P325" s="195">
        <f t="shared" si="101"/>
        <v>0</v>
      </c>
      <c r="Q325" s="195">
        <v>0</v>
      </c>
      <c r="R325" s="195">
        <f t="shared" si="102"/>
        <v>0</v>
      </c>
      <c r="S325" s="195">
        <v>0</v>
      </c>
      <c r="T325" s="196">
        <f t="shared" si="10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168</v>
      </c>
      <c r="AT325" s="197" t="s">
        <v>219</v>
      </c>
      <c r="AU325" s="197" t="s">
        <v>83</v>
      </c>
      <c r="AY325" s="17" t="s">
        <v>143</v>
      </c>
      <c r="BE325" s="198">
        <f t="shared" si="104"/>
        <v>0</v>
      </c>
      <c r="BF325" s="198">
        <f t="shared" si="105"/>
        <v>0</v>
      </c>
      <c r="BG325" s="198">
        <f t="shared" si="106"/>
        <v>0</v>
      </c>
      <c r="BH325" s="198">
        <f t="shared" si="107"/>
        <v>0</v>
      </c>
      <c r="BI325" s="198">
        <f t="shared" si="108"/>
        <v>0</v>
      </c>
      <c r="BJ325" s="17" t="s">
        <v>81</v>
      </c>
      <c r="BK325" s="198">
        <f t="shared" si="109"/>
        <v>0</v>
      </c>
      <c r="BL325" s="17" t="s">
        <v>150</v>
      </c>
      <c r="BM325" s="197" t="s">
        <v>1951</v>
      </c>
    </row>
    <row r="326" spans="1:65" s="2" customFormat="1" ht="16.5" customHeight="1">
      <c r="A326" s="34"/>
      <c r="B326" s="35"/>
      <c r="C326" s="227" t="s">
        <v>1112</v>
      </c>
      <c r="D326" s="227" t="s">
        <v>219</v>
      </c>
      <c r="E326" s="228" t="s">
        <v>1952</v>
      </c>
      <c r="F326" s="229" t="s">
        <v>1953</v>
      </c>
      <c r="G326" s="230" t="s">
        <v>215</v>
      </c>
      <c r="H326" s="231">
        <v>12</v>
      </c>
      <c r="I326" s="232"/>
      <c r="J326" s="233">
        <f t="shared" si="100"/>
        <v>0</v>
      </c>
      <c r="K326" s="229" t="s">
        <v>1</v>
      </c>
      <c r="L326" s="234"/>
      <c r="M326" s="235" t="s">
        <v>1</v>
      </c>
      <c r="N326" s="236" t="s">
        <v>38</v>
      </c>
      <c r="O326" s="71"/>
      <c r="P326" s="195">
        <f t="shared" si="101"/>
        <v>0</v>
      </c>
      <c r="Q326" s="195">
        <v>0</v>
      </c>
      <c r="R326" s="195">
        <f t="shared" si="102"/>
        <v>0</v>
      </c>
      <c r="S326" s="195">
        <v>0</v>
      </c>
      <c r="T326" s="196">
        <f t="shared" si="10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168</v>
      </c>
      <c r="AT326" s="197" t="s">
        <v>219</v>
      </c>
      <c r="AU326" s="197" t="s">
        <v>83</v>
      </c>
      <c r="AY326" s="17" t="s">
        <v>143</v>
      </c>
      <c r="BE326" s="198">
        <f t="shared" si="104"/>
        <v>0</v>
      </c>
      <c r="BF326" s="198">
        <f t="shared" si="105"/>
        <v>0</v>
      </c>
      <c r="BG326" s="198">
        <f t="shared" si="106"/>
        <v>0</v>
      </c>
      <c r="BH326" s="198">
        <f t="shared" si="107"/>
        <v>0</v>
      </c>
      <c r="BI326" s="198">
        <f t="shared" si="108"/>
        <v>0</v>
      </c>
      <c r="BJ326" s="17" t="s">
        <v>81</v>
      </c>
      <c r="BK326" s="198">
        <f t="shared" si="109"/>
        <v>0</v>
      </c>
      <c r="BL326" s="17" t="s">
        <v>150</v>
      </c>
      <c r="BM326" s="197" t="s">
        <v>1954</v>
      </c>
    </row>
    <row r="327" spans="1:65" s="2" customFormat="1" ht="16.5" customHeight="1">
      <c r="A327" s="34"/>
      <c r="B327" s="35"/>
      <c r="C327" s="227" t="s">
        <v>684</v>
      </c>
      <c r="D327" s="227" t="s">
        <v>219</v>
      </c>
      <c r="E327" s="228" t="s">
        <v>1955</v>
      </c>
      <c r="F327" s="229" t="s">
        <v>1956</v>
      </c>
      <c r="G327" s="230" t="s">
        <v>215</v>
      </c>
      <c r="H327" s="231">
        <v>3</v>
      </c>
      <c r="I327" s="232"/>
      <c r="J327" s="233">
        <f t="shared" si="100"/>
        <v>0</v>
      </c>
      <c r="K327" s="229" t="s">
        <v>1</v>
      </c>
      <c r="L327" s="234"/>
      <c r="M327" s="235" t="s">
        <v>1</v>
      </c>
      <c r="N327" s="236" t="s">
        <v>38</v>
      </c>
      <c r="O327" s="71"/>
      <c r="P327" s="195">
        <f t="shared" si="101"/>
        <v>0</v>
      </c>
      <c r="Q327" s="195">
        <v>0</v>
      </c>
      <c r="R327" s="195">
        <f t="shared" si="102"/>
        <v>0</v>
      </c>
      <c r="S327" s="195">
        <v>0</v>
      </c>
      <c r="T327" s="196">
        <f t="shared" si="103"/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168</v>
      </c>
      <c r="AT327" s="197" t="s">
        <v>219</v>
      </c>
      <c r="AU327" s="197" t="s">
        <v>83</v>
      </c>
      <c r="AY327" s="17" t="s">
        <v>143</v>
      </c>
      <c r="BE327" s="198">
        <f t="shared" si="104"/>
        <v>0</v>
      </c>
      <c r="BF327" s="198">
        <f t="shared" si="105"/>
        <v>0</v>
      </c>
      <c r="BG327" s="198">
        <f t="shared" si="106"/>
        <v>0</v>
      </c>
      <c r="BH327" s="198">
        <f t="shared" si="107"/>
        <v>0</v>
      </c>
      <c r="BI327" s="198">
        <f t="shared" si="108"/>
        <v>0</v>
      </c>
      <c r="BJ327" s="17" t="s">
        <v>81</v>
      </c>
      <c r="BK327" s="198">
        <f t="shared" si="109"/>
        <v>0</v>
      </c>
      <c r="BL327" s="17" t="s">
        <v>150</v>
      </c>
      <c r="BM327" s="197" t="s">
        <v>1957</v>
      </c>
    </row>
    <row r="328" spans="1:65" s="2" customFormat="1" ht="16.5" customHeight="1">
      <c r="A328" s="34"/>
      <c r="B328" s="35"/>
      <c r="C328" s="227" t="s">
        <v>1121</v>
      </c>
      <c r="D328" s="227" t="s">
        <v>219</v>
      </c>
      <c r="E328" s="228" t="s">
        <v>1958</v>
      </c>
      <c r="F328" s="229" t="s">
        <v>1959</v>
      </c>
      <c r="G328" s="230" t="s">
        <v>215</v>
      </c>
      <c r="H328" s="231">
        <v>2</v>
      </c>
      <c r="I328" s="232"/>
      <c r="J328" s="233">
        <f t="shared" si="100"/>
        <v>0</v>
      </c>
      <c r="K328" s="229" t="s">
        <v>1</v>
      </c>
      <c r="L328" s="234"/>
      <c r="M328" s="235" t="s">
        <v>1</v>
      </c>
      <c r="N328" s="236" t="s">
        <v>38</v>
      </c>
      <c r="O328" s="71"/>
      <c r="P328" s="195">
        <f t="shared" si="101"/>
        <v>0</v>
      </c>
      <c r="Q328" s="195">
        <v>0</v>
      </c>
      <c r="R328" s="195">
        <f t="shared" si="102"/>
        <v>0</v>
      </c>
      <c r="S328" s="195">
        <v>0</v>
      </c>
      <c r="T328" s="196">
        <f t="shared" si="10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168</v>
      </c>
      <c r="AT328" s="197" t="s">
        <v>219</v>
      </c>
      <c r="AU328" s="197" t="s">
        <v>83</v>
      </c>
      <c r="AY328" s="17" t="s">
        <v>143</v>
      </c>
      <c r="BE328" s="198">
        <f t="shared" si="104"/>
        <v>0</v>
      </c>
      <c r="BF328" s="198">
        <f t="shared" si="105"/>
        <v>0</v>
      </c>
      <c r="BG328" s="198">
        <f t="shared" si="106"/>
        <v>0</v>
      </c>
      <c r="BH328" s="198">
        <f t="shared" si="107"/>
        <v>0</v>
      </c>
      <c r="BI328" s="198">
        <f t="shared" si="108"/>
        <v>0</v>
      </c>
      <c r="BJ328" s="17" t="s">
        <v>81</v>
      </c>
      <c r="BK328" s="198">
        <f t="shared" si="109"/>
        <v>0</v>
      </c>
      <c r="BL328" s="17" t="s">
        <v>150</v>
      </c>
      <c r="BM328" s="197" t="s">
        <v>1960</v>
      </c>
    </row>
    <row r="329" spans="1:65" s="2" customFormat="1" ht="16.5" customHeight="1">
      <c r="A329" s="34"/>
      <c r="B329" s="35"/>
      <c r="C329" s="227" t="s">
        <v>689</v>
      </c>
      <c r="D329" s="227" t="s">
        <v>219</v>
      </c>
      <c r="E329" s="228" t="s">
        <v>1961</v>
      </c>
      <c r="F329" s="229" t="s">
        <v>1962</v>
      </c>
      <c r="G329" s="230" t="s">
        <v>215</v>
      </c>
      <c r="H329" s="231">
        <v>2</v>
      </c>
      <c r="I329" s="232"/>
      <c r="J329" s="233">
        <f t="shared" si="100"/>
        <v>0</v>
      </c>
      <c r="K329" s="229" t="s">
        <v>1</v>
      </c>
      <c r="L329" s="234"/>
      <c r="M329" s="235" t="s">
        <v>1</v>
      </c>
      <c r="N329" s="236" t="s">
        <v>38</v>
      </c>
      <c r="O329" s="71"/>
      <c r="P329" s="195">
        <f t="shared" si="101"/>
        <v>0</v>
      </c>
      <c r="Q329" s="195">
        <v>0</v>
      </c>
      <c r="R329" s="195">
        <f t="shared" si="102"/>
        <v>0</v>
      </c>
      <c r="S329" s="195">
        <v>0</v>
      </c>
      <c r="T329" s="196">
        <f t="shared" si="103"/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168</v>
      </c>
      <c r="AT329" s="197" t="s">
        <v>219</v>
      </c>
      <c r="AU329" s="197" t="s">
        <v>83</v>
      </c>
      <c r="AY329" s="17" t="s">
        <v>143</v>
      </c>
      <c r="BE329" s="198">
        <f t="shared" si="104"/>
        <v>0</v>
      </c>
      <c r="BF329" s="198">
        <f t="shared" si="105"/>
        <v>0</v>
      </c>
      <c r="BG329" s="198">
        <f t="shared" si="106"/>
        <v>0</v>
      </c>
      <c r="BH329" s="198">
        <f t="shared" si="107"/>
        <v>0</v>
      </c>
      <c r="BI329" s="198">
        <f t="shared" si="108"/>
        <v>0</v>
      </c>
      <c r="BJ329" s="17" t="s">
        <v>81</v>
      </c>
      <c r="BK329" s="198">
        <f t="shared" si="109"/>
        <v>0</v>
      </c>
      <c r="BL329" s="17" t="s">
        <v>150</v>
      </c>
      <c r="BM329" s="197" t="s">
        <v>1963</v>
      </c>
    </row>
    <row r="330" spans="1:65" s="2" customFormat="1" ht="16.5" customHeight="1">
      <c r="A330" s="34"/>
      <c r="B330" s="35"/>
      <c r="C330" s="227" t="s">
        <v>1130</v>
      </c>
      <c r="D330" s="227" t="s">
        <v>219</v>
      </c>
      <c r="E330" s="228" t="s">
        <v>1964</v>
      </c>
      <c r="F330" s="229" t="s">
        <v>1965</v>
      </c>
      <c r="G330" s="230" t="s">
        <v>215</v>
      </c>
      <c r="H330" s="231">
        <v>1</v>
      </c>
      <c r="I330" s="232"/>
      <c r="J330" s="233">
        <f t="shared" si="100"/>
        <v>0</v>
      </c>
      <c r="K330" s="229" t="s">
        <v>1</v>
      </c>
      <c r="L330" s="234"/>
      <c r="M330" s="235" t="s">
        <v>1</v>
      </c>
      <c r="N330" s="236" t="s">
        <v>38</v>
      </c>
      <c r="O330" s="71"/>
      <c r="P330" s="195">
        <f t="shared" si="101"/>
        <v>0</v>
      </c>
      <c r="Q330" s="195">
        <v>0</v>
      </c>
      <c r="R330" s="195">
        <f t="shared" si="102"/>
        <v>0</v>
      </c>
      <c r="S330" s="195">
        <v>0</v>
      </c>
      <c r="T330" s="196">
        <f t="shared" si="103"/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168</v>
      </c>
      <c r="AT330" s="197" t="s">
        <v>219</v>
      </c>
      <c r="AU330" s="197" t="s">
        <v>83</v>
      </c>
      <c r="AY330" s="17" t="s">
        <v>143</v>
      </c>
      <c r="BE330" s="198">
        <f t="shared" si="104"/>
        <v>0</v>
      </c>
      <c r="BF330" s="198">
        <f t="shared" si="105"/>
        <v>0</v>
      </c>
      <c r="BG330" s="198">
        <f t="shared" si="106"/>
        <v>0</v>
      </c>
      <c r="BH330" s="198">
        <f t="shared" si="107"/>
        <v>0</v>
      </c>
      <c r="BI330" s="198">
        <f t="shared" si="108"/>
        <v>0</v>
      </c>
      <c r="BJ330" s="17" t="s">
        <v>81</v>
      </c>
      <c r="BK330" s="198">
        <f t="shared" si="109"/>
        <v>0</v>
      </c>
      <c r="BL330" s="17" t="s">
        <v>150</v>
      </c>
      <c r="BM330" s="197" t="s">
        <v>1966</v>
      </c>
    </row>
    <row r="331" spans="1:65" s="2" customFormat="1" ht="16.5" customHeight="1">
      <c r="A331" s="34"/>
      <c r="B331" s="35"/>
      <c r="C331" s="227" t="s">
        <v>693</v>
      </c>
      <c r="D331" s="227" t="s">
        <v>219</v>
      </c>
      <c r="E331" s="228" t="s">
        <v>1967</v>
      </c>
      <c r="F331" s="229" t="s">
        <v>1968</v>
      </c>
      <c r="G331" s="230" t="s">
        <v>215</v>
      </c>
      <c r="H331" s="231">
        <v>1</v>
      </c>
      <c r="I331" s="232"/>
      <c r="J331" s="233">
        <f t="shared" si="100"/>
        <v>0</v>
      </c>
      <c r="K331" s="229" t="s">
        <v>1</v>
      </c>
      <c r="L331" s="234"/>
      <c r="M331" s="235" t="s">
        <v>1</v>
      </c>
      <c r="N331" s="236" t="s">
        <v>38</v>
      </c>
      <c r="O331" s="71"/>
      <c r="P331" s="195">
        <f t="shared" si="101"/>
        <v>0</v>
      </c>
      <c r="Q331" s="195">
        <v>0</v>
      </c>
      <c r="R331" s="195">
        <f t="shared" si="102"/>
        <v>0</v>
      </c>
      <c r="S331" s="195">
        <v>0</v>
      </c>
      <c r="T331" s="196">
        <f t="shared" si="10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168</v>
      </c>
      <c r="AT331" s="197" t="s">
        <v>219</v>
      </c>
      <c r="AU331" s="197" t="s">
        <v>83</v>
      </c>
      <c r="AY331" s="17" t="s">
        <v>143</v>
      </c>
      <c r="BE331" s="198">
        <f t="shared" si="104"/>
        <v>0</v>
      </c>
      <c r="BF331" s="198">
        <f t="shared" si="105"/>
        <v>0</v>
      </c>
      <c r="BG331" s="198">
        <f t="shared" si="106"/>
        <v>0</v>
      </c>
      <c r="BH331" s="198">
        <f t="shared" si="107"/>
        <v>0</v>
      </c>
      <c r="BI331" s="198">
        <f t="shared" si="108"/>
        <v>0</v>
      </c>
      <c r="BJ331" s="17" t="s">
        <v>81</v>
      </c>
      <c r="BK331" s="198">
        <f t="shared" si="109"/>
        <v>0</v>
      </c>
      <c r="BL331" s="17" t="s">
        <v>150</v>
      </c>
      <c r="BM331" s="197" t="s">
        <v>1969</v>
      </c>
    </row>
    <row r="332" spans="1:65" s="2" customFormat="1" ht="16.5" customHeight="1">
      <c r="A332" s="34"/>
      <c r="B332" s="35"/>
      <c r="C332" s="227" t="s">
        <v>1139</v>
      </c>
      <c r="D332" s="227" t="s">
        <v>219</v>
      </c>
      <c r="E332" s="228" t="s">
        <v>1970</v>
      </c>
      <c r="F332" s="229" t="s">
        <v>1971</v>
      </c>
      <c r="G332" s="230" t="s">
        <v>215</v>
      </c>
      <c r="H332" s="231">
        <v>3</v>
      </c>
      <c r="I332" s="232"/>
      <c r="J332" s="233">
        <f t="shared" si="100"/>
        <v>0</v>
      </c>
      <c r="K332" s="229" t="s">
        <v>1</v>
      </c>
      <c r="L332" s="234"/>
      <c r="M332" s="235" t="s">
        <v>1</v>
      </c>
      <c r="N332" s="236" t="s">
        <v>38</v>
      </c>
      <c r="O332" s="71"/>
      <c r="P332" s="195">
        <f t="shared" si="101"/>
        <v>0</v>
      </c>
      <c r="Q332" s="195">
        <v>0</v>
      </c>
      <c r="R332" s="195">
        <f t="shared" si="102"/>
        <v>0</v>
      </c>
      <c r="S332" s="195">
        <v>0</v>
      </c>
      <c r="T332" s="196">
        <f t="shared" si="103"/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168</v>
      </c>
      <c r="AT332" s="197" t="s">
        <v>219</v>
      </c>
      <c r="AU332" s="197" t="s">
        <v>83</v>
      </c>
      <c r="AY332" s="17" t="s">
        <v>143</v>
      </c>
      <c r="BE332" s="198">
        <f t="shared" si="104"/>
        <v>0</v>
      </c>
      <c r="BF332" s="198">
        <f t="shared" si="105"/>
        <v>0</v>
      </c>
      <c r="BG332" s="198">
        <f t="shared" si="106"/>
        <v>0</v>
      </c>
      <c r="BH332" s="198">
        <f t="shared" si="107"/>
        <v>0</v>
      </c>
      <c r="BI332" s="198">
        <f t="shared" si="108"/>
        <v>0</v>
      </c>
      <c r="BJ332" s="17" t="s">
        <v>81</v>
      </c>
      <c r="BK332" s="198">
        <f t="shared" si="109"/>
        <v>0</v>
      </c>
      <c r="BL332" s="17" t="s">
        <v>150</v>
      </c>
      <c r="BM332" s="197" t="s">
        <v>1972</v>
      </c>
    </row>
    <row r="333" spans="1:65" s="2" customFormat="1" ht="16.5" customHeight="1">
      <c r="A333" s="34"/>
      <c r="B333" s="35"/>
      <c r="C333" s="227" t="s">
        <v>700</v>
      </c>
      <c r="D333" s="227" t="s">
        <v>219</v>
      </c>
      <c r="E333" s="228" t="s">
        <v>1973</v>
      </c>
      <c r="F333" s="229" t="s">
        <v>1974</v>
      </c>
      <c r="G333" s="230" t="s">
        <v>215</v>
      </c>
      <c r="H333" s="231">
        <v>1</v>
      </c>
      <c r="I333" s="232"/>
      <c r="J333" s="233">
        <f t="shared" si="100"/>
        <v>0</v>
      </c>
      <c r="K333" s="229" t="s">
        <v>1</v>
      </c>
      <c r="L333" s="234"/>
      <c r="M333" s="235" t="s">
        <v>1</v>
      </c>
      <c r="N333" s="236" t="s">
        <v>38</v>
      </c>
      <c r="O333" s="71"/>
      <c r="P333" s="195">
        <f t="shared" si="101"/>
        <v>0</v>
      </c>
      <c r="Q333" s="195">
        <v>0</v>
      </c>
      <c r="R333" s="195">
        <f t="shared" si="102"/>
        <v>0</v>
      </c>
      <c r="S333" s="195">
        <v>0</v>
      </c>
      <c r="T333" s="196">
        <f t="shared" si="103"/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168</v>
      </c>
      <c r="AT333" s="197" t="s">
        <v>219</v>
      </c>
      <c r="AU333" s="197" t="s">
        <v>83</v>
      </c>
      <c r="AY333" s="17" t="s">
        <v>143</v>
      </c>
      <c r="BE333" s="198">
        <f t="shared" si="104"/>
        <v>0</v>
      </c>
      <c r="BF333" s="198">
        <f t="shared" si="105"/>
        <v>0</v>
      </c>
      <c r="BG333" s="198">
        <f t="shared" si="106"/>
        <v>0</v>
      </c>
      <c r="BH333" s="198">
        <f t="shared" si="107"/>
        <v>0</v>
      </c>
      <c r="BI333" s="198">
        <f t="shared" si="108"/>
        <v>0</v>
      </c>
      <c r="BJ333" s="17" t="s">
        <v>81</v>
      </c>
      <c r="BK333" s="198">
        <f t="shared" si="109"/>
        <v>0</v>
      </c>
      <c r="BL333" s="17" t="s">
        <v>150</v>
      </c>
      <c r="BM333" s="197" t="s">
        <v>1975</v>
      </c>
    </row>
    <row r="334" spans="1:65" s="2" customFormat="1" ht="21.75" customHeight="1">
      <c r="A334" s="34"/>
      <c r="B334" s="35"/>
      <c r="C334" s="227" t="s">
        <v>1148</v>
      </c>
      <c r="D334" s="227" t="s">
        <v>219</v>
      </c>
      <c r="E334" s="228" t="s">
        <v>1976</v>
      </c>
      <c r="F334" s="229" t="s">
        <v>1977</v>
      </c>
      <c r="G334" s="230" t="s">
        <v>215</v>
      </c>
      <c r="H334" s="231">
        <v>1</v>
      </c>
      <c r="I334" s="232"/>
      <c r="J334" s="233">
        <f t="shared" si="100"/>
        <v>0</v>
      </c>
      <c r="K334" s="229" t="s">
        <v>1</v>
      </c>
      <c r="L334" s="234"/>
      <c r="M334" s="235" t="s">
        <v>1</v>
      </c>
      <c r="N334" s="236" t="s">
        <v>38</v>
      </c>
      <c r="O334" s="71"/>
      <c r="P334" s="195">
        <f t="shared" si="101"/>
        <v>0</v>
      </c>
      <c r="Q334" s="195">
        <v>0</v>
      </c>
      <c r="R334" s="195">
        <f t="shared" si="102"/>
        <v>0</v>
      </c>
      <c r="S334" s="195">
        <v>0</v>
      </c>
      <c r="T334" s="196">
        <f t="shared" si="103"/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168</v>
      </c>
      <c r="AT334" s="197" t="s">
        <v>219</v>
      </c>
      <c r="AU334" s="197" t="s">
        <v>83</v>
      </c>
      <c r="AY334" s="17" t="s">
        <v>143</v>
      </c>
      <c r="BE334" s="198">
        <f t="shared" si="104"/>
        <v>0</v>
      </c>
      <c r="BF334" s="198">
        <f t="shared" si="105"/>
        <v>0</v>
      </c>
      <c r="BG334" s="198">
        <f t="shared" si="106"/>
        <v>0</v>
      </c>
      <c r="BH334" s="198">
        <f t="shared" si="107"/>
        <v>0</v>
      </c>
      <c r="BI334" s="198">
        <f t="shared" si="108"/>
        <v>0</v>
      </c>
      <c r="BJ334" s="17" t="s">
        <v>81</v>
      </c>
      <c r="BK334" s="198">
        <f t="shared" si="109"/>
        <v>0</v>
      </c>
      <c r="BL334" s="17" t="s">
        <v>150</v>
      </c>
      <c r="BM334" s="197" t="s">
        <v>1978</v>
      </c>
    </row>
    <row r="335" spans="1:65" s="12" customFormat="1" ht="22.9" customHeight="1">
      <c r="B335" s="170"/>
      <c r="C335" s="171"/>
      <c r="D335" s="172" t="s">
        <v>72</v>
      </c>
      <c r="E335" s="184" t="s">
        <v>1979</v>
      </c>
      <c r="F335" s="184" t="s">
        <v>1980</v>
      </c>
      <c r="G335" s="171"/>
      <c r="H335" s="171"/>
      <c r="I335" s="174"/>
      <c r="J335" s="185">
        <f>BK335</f>
        <v>0</v>
      </c>
      <c r="K335" s="171"/>
      <c r="L335" s="176"/>
      <c r="M335" s="177"/>
      <c r="N335" s="178"/>
      <c r="O335" s="178"/>
      <c r="P335" s="179">
        <f>SUM(P336:P341)</f>
        <v>0</v>
      </c>
      <c r="Q335" s="178"/>
      <c r="R335" s="179">
        <f>SUM(R336:R341)</f>
        <v>0</v>
      </c>
      <c r="S335" s="178"/>
      <c r="T335" s="180">
        <f>SUM(T336:T341)</f>
        <v>0</v>
      </c>
      <c r="AR335" s="181" t="s">
        <v>81</v>
      </c>
      <c r="AT335" s="182" t="s">
        <v>72</v>
      </c>
      <c r="AU335" s="182" t="s">
        <v>81</v>
      </c>
      <c r="AY335" s="181" t="s">
        <v>143</v>
      </c>
      <c r="BK335" s="183">
        <f>SUM(BK336:BK341)</f>
        <v>0</v>
      </c>
    </row>
    <row r="336" spans="1:65" s="2" customFormat="1" ht="16.5" customHeight="1">
      <c r="A336" s="34"/>
      <c r="B336" s="35"/>
      <c r="C336" s="227" t="s">
        <v>705</v>
      </c>
      <c r="D336" s="227" t="s">
        <v>219</v>
      </c>
      <c r="E336" s="228" t="s">
        <v>1981</v>
      </c>
      <c r="F336" s="229" t="s">
        <v>1982</v>
      </c>
      <c r="G336" s="230" t="s">
        <v>215</v>
      </c>
      <c r="H336" s="231">
        <v>1</v>
      </c>
      <c r="I336" s="232"/>
      <c r="J336" s="233">
        <f t="shared" ref="J336:J341" si="110">ROUND(I336*H336,2)</f>
        <v>0</v>
      </c>
      <c r="K336" s="229" t="s">
        <v>1</v>
      </c>
      <c r="L336" s="234"/>
      <c r="M336" s="235" t="s">
        <v>1</v>
      </c>
      <c r="N336" s="236" t="s">
        <v>38</v>
      </c>
      <c r="O336" s="71"/>
      <c r="P336" s="195">
        <f t="shared" ref="P336:P341" si="111">O336*H336</f>
        <v>0</v>
      </c>
      <c r="Q336" s="195">
        <v>0</v>
      </c>
      <c r="R336" s="195">
        <f t="shared" ref="R336:R341" si="112">Q336*H336</f>
        <v>0</v>
      </c>
      <c r="S336" s="195">
        <v>0</v>
      </c>
      <c r="T336" s="196">
        <f t="shared" ref="T336:T341" si="113"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168</v>
      </c>
      <c r="AT336" s="197" t="s">
        <v>219</v>
      </c>
      <c r="AU336" s="197" t="s">
        <v>83</v>
      </c>
      <c r="AY336" s="17" t="s">
        <v>143</v>
      </c>
      <c r="BE336" s="198">
        <f t="shared" ref="BE336:BE341" si="114">IF(N336="základní",J336,0)</f>
        <v>0</v>
      </c>
      <c r="BF336" s="198">
        <f t="shared" ref="BF336:BF341" si="115">IF(N336="snížená",J336,0)</f>
        <v>0</v>
      </c>
      <c r="BG336" s="198">
        <f t="shared" ref="BG336:BG341" si="116">IF(N336="zákl. přenesená",J336,0)</f>
        <v>0</v>
      </c>
      <c r="BH336" s="198">
        <f t="shared" ref="BH336:BH341" si="117">IF(N336="sníž. přenesená",J336,0)</f>
        <v>0</v>
      </c>
      <c r="BI336" s="198">
        <f t="shared" ref="BI336:BI341" si="118">IF(N336="nulová",J336,0)</f>
        <v>0</v>
      </c>
      <c r="BJ336" s="17" t="s">
        <v>81</v>
      </c>
      <c r="BK336" s="198">
        <f t="shared" ref="BK336:BK341" si="119">ROUND(I336*H336,2)</f>
        <v>0</v>
      </c>
      <c r="BL336" s="17" t="s">
        <v>150</v>
      </c>
      <c r="BM336" s="197" t="s">
        <v>1983</v>
      </c>
    </row>
    <row r="337" spans="1:65" s="2" customFormat="1" ht="16.5" customHeight="1">
      <c r="A337" s="34"/>
      <c r="B337" s="35"/>
      <c r="C337" s="227" t="s">
        <v>1161</v>
      </c>
      <c r="D337" s="227" t="s">
        <v>219</v>
      </c>
      <c r="E337" s="228" t="s">
        <v>1984</v>
      </c>
      <c r="F337" s="229" t="s">
        <v>1985</v>
      </c>
      <c r="G337" s="230" t="s">
        <v>215</v>
      </c>
      <c r="H337" s="231">
        <v>1</v>
      </c>
      <c r="I337" s="232"/>
      <c r="J337" s="233">
        <f t="shared" si="110"/>
        <v>0</v>
      </c>
      <c r="K337" s="229" t="s">
        <v>1</v>
      </c>
      <c r="L337" s="234"/>
      <c r="M337" s="235" t="s">
        <v>1</v>
      </c>
      <c r="N337" s="236" t="s">
        <v>38</v>
      </c>
      <c r="O337" s="71"/>
      <c r="P337" s="195">
        <f t="shared" si="111"/>
        <v>0</v>
      </c>
      <c r="Q337" s="195">
        <v>0</v>
      </c>
      <c r="R337" s="195">
        <f t="shared" si="112"/>
        <v>0</v>
      </c>
      <c r="S337" s="195">
        <v>0</v>
      </c>
      <c r="T337" s="196">
        <f t="shared" si="11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168</v>
      </c>
      <c r="AT337" s="197" t="s">
        <v>219</v>
      </c>
      <c r="AU337" s="197" t="s">
        <v>83</v>
      </c>
      <c r="AY337" s="17" t="s">
        <v>143</v>
      </c>
      <c r="BE337" s="198">
        <f t="shared" si="114"/>
        <v>0</v>
      </c>
      <c r="BF337" s="198">
        <f t="shared" si="115"/>
        <v>0</v>
      </c>
      <c r="BG337" s="198">
        <f t="shared" si="116"/>
        <v>0</v>
      </c>
      <c r="BH337" s="198">
        <f t="shared" si="117"/>
        <v>0</v>
      </c>
      <c r="BI337" s="198">
        <f t="shared" si="118"/>
        <v>0</v>
      </c>
      <c r="BJ337" s="17" t="s">
        <v>81</v>
      </c>
      <c r="BK337" s="198">
        <f t="shared" si="119"/>
        <v>0</v>
      </c>
      <c r="BL337" s="17" t="s">
        <v>150</v>
      </c>
      <c r="BM337" s="197" t="s">
        <v>1986</v>
      </c>
    </row>
    <row r="338" spans="1:65" s="2" customFormat="1" ht="24.2" customHeight="1">
      <c r="A338" s="34"/>
      <c r="B338" s="35"/>
      <c r="C338" s="227" t="s">
        <v>727</v>
      </c>
      <c r="D338" s="227" t="s">
        <v>219</v>
      </c>
      <c r="E338" s="228" t="s">
        <v>1987</v>
      </c>
      <c r="F338" s="229" t="s">
        <v>1988</v>
      </c>
      <c r="G338" s="230" t="s">
        <v>215</v>
      </c>
      <c r="H338" s="231">
        <v>1</v>
      </c>
      <c r="I338" s="232"/>
      <c r="J338" s="233">
        <f t="shared" si="110"/>
        <v>0</v>
      </c>
      <c r="K338" s="229" t="s">
        <v>1</v>
      </c>
      <c r="L338" s="234"/>
      <c r="M338" s="235" t="s">
        <v>1</v>
      </c>
      <c r="N338" s="236" t="s">
        <v>38</v>
      </c>
      <c r="O338" s="71"/>
      <c r="P338" s="195">
        <f t="shared" si="111"/>
        <v>0</v>
      </c>
      <c r="Q338" s="195">
        <v>0</v>
      </c>
      <c r="R338" s="195">
        <f t="shared" si="112"/>
        <v>0</v>
      </c>
      <c r="S338" s="195">
        <v>0</v>
      </c>
      <c r="T338" s="196">
        <f t="shared" si="11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168</v>
      </c>
      <c r="AT338" s="197" t="s">
        <v>219</v>
      </c>
      <c r="AU338" s="197" t="s">
        <v>83</v>
      </c>
      <c r="AY338" s="17" t="s">
        <v>143</v>
      </c>
      <c r="BE338" s="198">
        <f t="shared" si="114"/>
        <v>0</v>
      </c>
      <c r="BF338" s="198">
        <f t="shared" si="115"/>
        <v>0</v>
      </c>
      <c r="BG338" s="198">
        <f t="shared" si="116"/>
        <v>0</v>
      </c>
      <c r="BH338" s="198">
        <f t="shared" si="117"/>
        <v>0</v>
      </c>
      <c r="BI338" s="198">
        <f t="shared" si="118"/>
        <v>0</v>
      </c>
      <c r="BJ338" s="17" t="s">
        <v>81</v>
      </c>
      <c r="BK338" s="198">
        <f t="shared" si="119"/>
        <v>0</v>
      </c>
      <c r="BL338" s="17" t="s">
        <v>150</v>
      </c>
      <c r="BM338" s="197" t="s">
        <v>1989</v>
      </c>
    </row>
    <row r="339" spans="1:65" s="2" customFormat="1" ht="16.5" customHeight="1">
      <c r="A339" s="34"/>
      <c r="B339" s="35"/>
      <c r="C339" s="227" t="s">
        <v>1203</v>
      </c>
      <c r="D339" s="227" t="s">
        <v>219</v>
      </c>
      <c r="E339" s="228" t="s">
        <v>1990</v>
      </c>
      <c r="F339" s="229" t="s">
        <v>1991</v>
      </c>
      <c r="G339" s="230" t="s">
        <v>215</v>
      </c>
      <c r="H339" s="231">
        <v>1</v>
      </c>
      <c r="I339" s="232"/>
      <c r="J339" s="233">
        <f t="shared" si="110"/>
        <v>0</v>
      </c>
      <c r="K339" s="229" t="s">
        <v>1</v>
      </c>
      <c r="L339" s="234"/>
      <c r="M339" s="235" t="s">
        <v>1</v>
      </c>
      <c r="N339" s="236" t="s">
        <v>38</v>
      </c>
      <c r="O339" s="71"/>
      <c r="P339" s="195">
        <f t="shared" si="111"/>
        <v>0</v>
      </c>
      <c r="Q339" s="195">
        <v>0</v>
      </c>
      <c r="R339" s="195">
        <f t="shared" si="112"/>
        <v>0</v>
      </c>
      <c r="S339" s="195">
        <v>0</v>
      </c>
      <c r="T339" s="196">
        <f t="shared" si="11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168</v>
      </c>
      <c r="AT339" s="197" t="s">
        <v>219</v>
      </c>
      <c r="AU339" s="197" t="s">
        <v>83</v>
      </c>
      <c r="AY339" s="17" t="s">
        <v>143</v>
      </c>
      <c r="BE339" s="198">
        <f t="shared" si="114"/>
        <v>0</v>
      </c>
      <c r="BF339" s="198">
        <f t="shared" si="115"/>
        <v>0</v>
      </c>
      <c r="BG339" s="198">
        <f t="shared" si="116"/>
        <v>0</v>
      </c>
      <c r="BH339" s="198">
        <f t="shared" si="117"/>
        <v>0</v>
      </c>
      <c r="BI339" s="198">
        <f t="shared" si="118"/>
        <v>0</v>
      </c>
      <c r="BJ339" s="17" t="s">
        <v>81</v>
      </c>
      <c r="BK339" s="198">
        <f t="shared" si="119"/>
        <v>0</v>
      </c>
      <c r="BL339" s="17" t="s">
        <v>150</v>
      </c>
      <c r="BM339" s="197" t="s">
        <v>1992</v>
      </c>
    </row>
    <row r="340" spans="1:65" s="2" customFormat="1" ht="16.5" customHeight="1">
      <c r="A340" s="34"/>
      <c r="B340" s="35"/>
      <c r="C340" s="227" t="s">
        <v>732</v>
      </c>
      <c r="D340" s="227" t="s">
        <v>219</v>
      </c>
      <c r="E340" s="228" t="s">
        <v>1993</v>
      </c>
      <c r="F340" s="229" t="s">
        <v>1994</v>
      </c>
      <c r="G340" s="230" t="s">
        <v>215</v>
      </c>
      <c r="H340" s="231">
        <v>1</v>
      </c>
      <c r="I340" s="232"/>
      <c r="J340" s="233">
        <f t="shared" si="110"/>
        <v>0</v>
      </c>
      <c r="K340" s="229" t="s">
        <v>1</v>
      </c>
      <c r="L340" s="234"/>
      <c r="M340" s="235" t="s">
        <v>1</v>
      </c>
      <c r="N340" s="236" t="s">
        <v>38</v>
      </c>
      <c r="O340" s="71"/>
      <c r="P340" s="195">
        <f t="shared" si="111"/>
        <v>0</v>
      </c>
      <c r="Q340" s="195">
        <v>0</v>
      </c>
      <c r="R340" s="195">
        <f t="shared" si="112"/>
        <v>0</v>
      </c>
      <c r="S340" s="195">
        <v>0</v>
      </c>
      <c r="T340" s="196">
        <f t="shared" si="11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7" t="s">
        <v>168</v>
      </c>
      <c r="AT340" s="197" t="s">
        <v>219</v>
      </c>
      <c r="AU340" s="197" t="s">
        <v>83</v>
      </c>
      <c r="AY340" s="17" t="s">
        <v>143</v>
      </c>
      <c r="BE340" s="198">
        <f t="shared" si="114"/>
        <v>0</v>
      </c>
      <c r="BF340" s="198">
        <f t="shared" si="115"/>
        <v>0</v>
      </c>
      <c r="BG340" s="198">
        <f t="shared" si="116"/>
        <v>0</v>
      </c>
      <c r="BH340" s="198">
        <f t="shared" si="117"/>
        <v>0</v>
      </c>
      <c r="BI340" s="198">
        <f t="shared" si="118"/>
        <v>0</v>
      </c>
      <c r="BJ340" s="17" t="s">
        <v>81</v>
      </c>
      <c r="BK340" s="198">
        <f t="shared" si="119"/>
        <v>0</v>
      </c>
      <c r="BL340" s="17" t="s">
        <v>150</v>
      </c>
      <c r="BM340" s="197" t="s">
        <v>1995</v>
      </c>
    </row>
    <row r="341" spans="1:65" s="2" customFormat="1" ht="16.5" customHeight="1">
      <c r="A341" s="34"/>
      <c r="B341" s="35"/>
      <c r="C341" s="227" t="s">
        <v>1214</v>
      </c>
      <c r="D341" s="227" t="s">
        <v>219</v>
      </c>
      <c r="E341" s="228" t="s">
        <v>1996</v>
      </c>
      <c r="F341" s="229" t="s">
        <v>1997</v>
      </c>
      <c r="G341" s="230" t="s">
        <v>215</v>
      </c>
      <c r="H341" s="231">
        <v>1</v>
      </c>
      <c r="I341" s="232"/>
      <c r="J341" s="233">
        <f t="shared" si="110"/>
        <v>0</v>
      </c>
      <c r="K341" s="229" t="s">
        <v>1</v>
      </c>
      <c r="L341" s="234"/>
      <c r="M341" s="235" t="s">
        <v>1</v>
      </c>
      <c r="N341" s="236" t="s">
        <v>38</v>
      </c>
      <c r="O341" s="71"/>
      <c r="P341" s="195">
        <f t="shared" si="111"/>
        <v>0</v>
      </c>
      <c r="Q341" s="195">
        <v>0</v>
      </c>
      <c r="R341" s="195">
        <f t="shared" si="112"/>
        <v>0</v>
      </c>
      <c r="S341" s="195">
        <v>0</v>
      </c>
      <c r="T341" s="196">
        <f t="shared" si="11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168</v>
      </c>
      <c r="AT341" s="197" t="s">
        <v>219</v>
      </c>
      <c r="AU341" s="197" t="s">
        <v>83</v>
      </c>
      <c r="AY341" s="17" t="s">
        <v>143</v>
      </c>
      <c r="BE341" s="198">
        <f t="shared" si="114"/>
        <v>0</v>
      </c>
      <c r="BF341" s="198">
        <f t="shared" si="115"/>
        <v>0</v>
      </c>
      <c r="BG341" s="198">
        <f t="shared" si="116"/>
        <v>0</v>
      </c>
      <c r="BH341" s="198">
        <f t="shared" si="117"/>
        <v>0</v>
      </c>
      <c r="BI341" s="198">
        <f t="shared" si="118"/>
        <v>0</v>
      </c>
      <c r="BJ341" s="17" t="s">
        <v>81</v>
      </c>
      <c r="BK341" s="198">
        <f t="shared" si="119"/>
        <v>0</v>
      </c>
      <c r="BL341" s="17" t="s">
        <v>150</v>
      </c>
      <c r="BM341" s="197" t="s">
        <v>1998</v>
      </c>
    </row>
    <row r="342" spans="1:65" s="12" customFormat="1" ht="22.9" customHeight="1">
      <c r="B342" s="170"/>
      <c r="C342" s="171"/>
      <c r="D342" s="172" t="s">
        <v>72</v>
      </c>
      <c r="E342" s="184" t="s">
        <v>1999</v>
      </c>
      <c r="F342" s="184" t="s">
        <v>2000</v>
      </c>
      <c r="G342" s="171"/>
      <c r="H342" s="171"/>
      <c r="I342" s="174"/>
      <c r="J342" s="185">
        <f>BK342</f>
        <v>0</v>
      </c>
      <c r="K342" s="171"/>
      <c r="L342" s="176"/>
      <c r="M342" s="177"/>
      <c r="N342" s="178"/>
      <c r="O342" s="178"/>
      <c r="P342" s="179">
        <f>SUM(P343:P347)</f>
        <v>0</v>
      </c>
      <c r="Q342" s="178"/>
      <c r="R342" s="179">
        <f>SUM(R343:R347)</f>
        <v>0</v>
      </c>
      <c r="S342" s="178"/>
      <c r="T342" s="180">
        <f>SUM(T343:T347)</f>
        <v>0</v>
      </c>
      <c r="AR342" s="181" t="s">
        <v>81</v>
      </c>
      <c r="AT342" s="182" t="s">
        <v>72</v>
      </c>
      <c r="AU342" s="182" t="s">
        <v>81</v>
      </c>
      <c r="AY342" s="181" t="s">
        <v>143</v>
      </c>
      <c r="BK342" s="183">
        <f>SUM(BK343:BK347)</f>
        <v>0</v>
      </c>
    </row>
    <row r="343" spans="1:65" s="2" customFormat="1" ht="16.5" customHeight="1">
      <c r="A343" s="34"/>
      <c r="B343" s="35"/>
      <c r="C343" s="227" t="s">
        <v>736</v>
      </c>
      <c r="D343" s="227" t="s">
        <v>219</v>
      </c>
      <c r="E343" s="228" t="s">
        <v>2001</v>
      </c>
      <c r="F343" s="229" t="s">
        <v>2002</v>
      </c>
      <c r="G343" s="230" t="s">
        <v>215</v>
      </c>
      <c r="H343" s="231">
        <v>18</v>
      </c>
      <c r="I343" s="232"/>
      <c r="J343" s="233">
        <f>ROUND(I343*H343,2)</f>
        <v>0</v>
      </c>
      <c r="K343" s="229" t="s">
        <v>1</v>
      </c>
      <c r="L343" s="234"/>
      <c r="M343" s="235" t="s">
        <v>1</v>
      </c>
      <c r="N343" s="236" t="s">
        <v>38</v>
      </c>
      <c r="O343" s="71"/>
      <c r="P343" s="195">
        <f>O343*H343</f>
        <v>0</v>
      </c>
      <c r="Q343" s="195">
        <v>0</v>
      </c>
      <c r="R343" s="195">
        <f>Q343*H343</f>
        <v>0</v>
      </c>
      <c r="S343" s="195">
        <v>0</v>
      </c>
      <c r="T343" s="19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7" t="s">
        <v>168</v>
      </c>
      <c r="AT343" s="197" t="s">
        <v>219</v>
      </c>
      <c r="AU343" s="197" t="s">
        <v>83</v>
      </c>
      <c r="AY343" s="17" t="s">
        <v>143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17" t="s">
        <v>81</v>
      </c>
      <c r="BK343" s="198">
        <f>ROUND(I343*H343,2)</f>
        <v>0</v>
      </c>
      <c r="BL343" s="17" t="s">
        <v>150</v>
      </c>
      <c r="BM343" s="197" t="s">
        <v>2003</v>
      </c>
    </row>
    <row r="344" spans="1:65" s="2" customFormat="1" ht="16.5" customHeight="1">
      <c r="A344" s="34"/>
      <c r="B344" s="35"/>
      <c r="C344" s="227" t="s">
        <v>1220</v>
      </c>
      <c r="D344" s="227" t="s">
        <v>219</v>
      </c>
      <c r="E344" s="228" t="s">
        <v>2004</v>
      </c>
      <c r="F344" s="229" t="s">
        <v>2005</v>
      </c>
      <c r="G344" s="230" t="s">
        <v>215</v>
      </c>
      <c r="H344" s="231">
        <v>11</v>
      </c>
      <c r="I344" s="232"/>
      <c r="J344" s="233">
        <f>ROUND(I344*H344,2)</f>
        <v>0</v>
      </c>
      <c r="K344" s="229" t="s">
        <v>1</v>
      </c>
      <c r="L344" s="234"/>
      <c r="M344" s="235" t="s">
        <v>1</v>
      </c>
      <c r="N344" s="236" t="s">
        <v>38</v>
      </c>
      <c r="O344" s="71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168</v>
      </c>
      <c r="AT344" s="197" t="s">
        <v>219</v>
      </c>
      <c r="AU344" s="197" t="s">
        <v>83</v>
      </c>
      <c r="AY344" s="17" t="s">
        <v>143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7" t="s">
        <v>81</v>
      </c>
      <c r="BK344" s="198">
        <f>ROUND(I344*H344,2)</f>
        <v>0</v>
      </c>
      <c r="BL344" s="17" t="s">
        <v>150</v>
      </c>
      <c r="BM344" s="197" t="s">
        <v>2006</v>
      </c>
    </row>
    <row r="345" spans="1:65" s="2" customFormat="1" ht="16.5" customHeight="1">
      <c r="A345" s="34"/>
      <c r="B345" s="35"/>
      <c r="C345" s="227" t="s">
        <v>741</v>
      </c>
      <c r="D345" s="227" t="s">
        <v>219</v>
      </c>
      <c r="E345" s="228" t="s">
        <v>2007</v>
      </c>
      <c r="F345" s="229" t="s">
        <v>2008</v>
      </c>
      <c r="G345" s="230" t="s">
        <v>215</v>
      </c>
      <c r="H345" s="231">
        <v>18</v>
      </c>
      <c r="I345" s="232"/>
      <c r="J345" s="233">
        <f>ROUND(I345*H345,2)</f>
        <v>0</v>
      </c>
      <c r="K345" s="229" t="s">
        <v>1</v>
      </c>
      <c r="L345" s="234"/>
      <c r="M345" s="235" t="s">
        <v>1</v>
      </c>
      <c r="N345" s="236" t="s">
        <v>38</v>
      </c>
      <c r="O345" s="71"/>
      <c r="P345" s="195">
        <f>O345*H345</f>
        <v>0</v>
      </c>
      <c r="Q345" s="195">
        <v>0</v>
      </c>
      <c r="R345" s="195">
        <f>Q345*H345</f>
        <v>0</v>
      </c>
      <c r="S345" s="195">
        <v>0</v>
      </c>
      <c r="T345" s="196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168</v>
      </c>
      <c r="AT345" s="197" t="s">
        <v>219</v>
      </c>
      <c r="AU345" s="197" t="s">
        <v>83</v>
      </c>
      <c r="AY345" s="17" t="s">
        <v>143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7" t="s">
        <v>81</v>
      </c>
      <c r="BK345" s="198">
        <f>ROUND(I345*H345,2)</f>
        <v>0</v>
      </c>
      <c r="BL345" s="17" t="s">
        <v>150</v>
      </c>
      <c r="BM345" s="197" t="s">
        <v>2009</v>
      </c>
    </row>
    <row r="346" spans="1:65" s="2" customFormat="1" ht="16.5" customHeight="1">
      <c r="A346" s="34"/>
      <c r="B346" s="35"/>
      <c r="C346" s="227" t="s">
        <v>2010</v>
      </c>
      <c r="D346" s="227" t="s">
        <v>219</v>
      </c>
      <c r="E346" s="228" t="s">
        <v>2011</v>
      </c>
      <c r="F346" s="229" t="s">
        <v>2012</v>
      </c>
      <c r="G346" s="230" t="s">
        <v>215</v>
      </c>
      <c r="H346" s="231">
        <v>1</v>
      </c>
      <c r="I346" s="232"/>
      <c r="J346" s="233">
        <f>ROUND(I346*H346,2)</f>
        <v>0</v>
      </c>
      <c r="K346" s="229" t="s">
        <v>1</v>
      </c>
      <c r="L346" s="234"/>
      <c r="M346" s="235" t="s">
        <v>1</v>
      </c>
      <c r="N346" s="236" t="s">
        <v>38</v>
      </c>
      <c r="O346" s="71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168</v>
      </c>
      <c r="AT346" s="197" t="s">
        <v>219</v>
      </c>
      <c r="AU346" s="197" t="s">
        <v>83</v>
      </c>
      <c r="AY346" s="17" t="s">
        <v>143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7" t="s">
        <v>81</v>
      </c>
      <c r="BK346" s="198">
        <f>ROUND(I346*H346,2)</f>
        <v>0</v>
      </c>
      <c r="BL346" s="17" t="s">
        <v>150</v>
      </c>
      <c r="BM346" s="197" t="s">
        <v>2013</v>
      </c>
    </row>
    <row r="347" spans="1:65" s="2" customFormat="1" ht="16.5" customHeight="1">
      <c r="A347" s="34"/>
      <c r="B347" s="35"/>
      <c r="C347" s="227" t="s">
        <v>747</v>
      </c>
      <c r="D347" s="227" t="s">
        <v>219</v>
      </c>
      <c r="E347" s="228" t="s">
        <v>2014</v>
      </c>
      <c r="F347" s="229" t="s">
        <v>2015</v>
      </c>
      <c r="G347" s="230" t="s">
        <v>215</v>
      </c>
      <c r="H347" s="231">
        <v>1</v>
      </c>
      <c r="I347" s="232"/>
      <c r="J347" s="233">
        <f>ROUND(I347*H347,2)</f>
        <v>0</v>
      </c>
      <c r="K347" s="229" t="s">
        <v>1</v>
      </c>
      <c r="L347" s="234"/>
      <c r="M347" s="235" t="s">
        <v>1</v>
      </c>
      <c r="N347" s="236" t="s">
        <v>38</v>
      </c>
      <c r="O347" s="71"/>
      <c r="P347" s="195">
        <f>O347*H347</f>
        <v>0</v>
      </c>
      <c r="Q347" s="195">
        <v>0</v>
      </c>
      <c r="R347" s="195">
        <f>Q347*H347</f>
        <v>0</v>
      </c>
      <c r="S347" s="195">
        <v>0</v>
      </c>
      <c r="T347" s="19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168</v>
      </c>
      <c r="AT347" s="197" t="s">
        <v>219</v>
      </c>
      <c r="AU347" s="197" t="s">
        <v>83</v>
      </c>
      <c r="AY347" s="17" t="s">
        <v>143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7" t="s">
        <v>81</v>
      </c>
      <c r="BK347" s="198">
        <f>ROUND(I347*H347,2)</f>
        <v>0</v>
      </c>
      <c r="BL347" s="17" t="s">
        <v>150</v>
      </c>
      <c r="BM347" s="197" t="s">
        <v>2016</v>
      </c>
    </row>
    <row r="348" spans="1:65" s="12" customFormat="1" ht="22.9" customHeight="1">
      <c r="B348" s="170"/>
      <c r="C348" s="171"/>
      <c r="D348" s="172" t="s">
        <v>72</v>
      </c>
      <c r="E348" s="184" t="s">
        <v>2017</v>
      </c>
      <c r="F348" s="184" t="s">
        <v>2018</v>
      </c>
      <c r="G348" s="171"/>
      <c r="H348" s="171"/>
      <c r="I348" s="174"/>
      <c r="J348" s="185">
        <f>BK348</f>
        <v>0</v>
      </c>
      <c r="K348" s="171"/>
      <c r="L348" s="176"/>
      <c r="M348" s="177"/>
      <c r="N348" s="178"/>
      <c r="O348" s="178"/>
      <c r="P348" s="179">
        <f>SUM(P349:P351)</f>
        <v>0</v>
      </c>
      <c r="Q348" s="178"/>
      <c r="R348" s="179">
        <f>SUM(R349:R351)</f>
        <v>0</v>
      </c>
      <c r="S348" s="178"/>
      <c r="T348" s="180">
        <f>SUM(T349:T351)</f>
        <v>0</v>
      </c>
      <c r="AR348" s="181" t="s">
        <v>81</v>
      </c>
      <c r="AT348" s="182" t="s">
        <v>72</v>
      </c>
      <c r="AU348" s="182" t="s">
        <v>81</v>
      </c>
      <c r="AY348" s="181" t="s">
        <v>143</v>
      </c>
      <c r="BK348" s="183">
        <f>SUM(BK349:BK351)</f>
        <v>0</v>
      </c>
    </row>
    <row r="349" spans="1:65" s="2" customFormat="1" ht="16.5" customHeight="1">
      <c r="A349" s="34"/>
      <c r="B349" s="35"/>
      <c r="C349" s="227" t="s">
        <v>2019</v>
      </c>
      <c r="D349" s="227" t="s">
        <v>219</v>
      </c>
      <c r="E349" s="228" t="s">
        <v>2020</v>
      </c>
      <c r="F349" s="229" t="s">
        <v>2021</v>
      </c>
      <c r="G349" s="230" t="s">
        <v>215</v>
      </c>
      <c r="H349" s="231">
        <v>1</v>
      </c>
      <c r="I349" s="232"/>
      <c r="J349" s="233">
        <f>ROUND(I349*H349,2)</f>
        <v>0</v>
      </c>
      <c r="K349" s="229" t="s">
        <v>1</v>
      </c>
      <c r="L349" s="234"/>
      <c r="M349" s="235" t="s">
        <v>1</v>
      </c>
      <c r="N349" s="236" t="s">
        <v>38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168</v>
      </c>
      <c r="AT349" s="197" t="s">
        <v>219</v>
      </c>
      <c r="AU349" s="197" t="s">
        <v>83</v>
      </c>
      <c r="AY349" s="17" t="s">
        <v>143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81</v>
      </c>
      <c r="BK349" s="198">
        <f>ROUND(I349*H349,2)</f>
        <v>0</v>
      </c>
      <c r="BL349" s="17" t="s">
        <v>150</v>
      </c>
      <c r="BM349" s="197" t="s">
        <v>2022</v>
      </c>
    </row>
    <row r="350" spans="1:65" s="2" customFormat="1" ht="16.5" customHeight="1">
      <c r="A350" s="34"/>
      <c r="B350" s="35"/>
      <c r="C350" s="227" t="s">
        <v>752</v>
      </c>
      <c r="D350" s="227" t="s">
        <v>219</v>
      </c>
      <c r="E350" s="228" t="s">
        <v>2023</v>
      </c>
      <c r="F350" s="229" t="s">
        <v>2024</v>
      </c>
      <c r="G350" s="230" t="s">
        <v>215</v>
      </c>
      <c r="H350" s="231">
        <v>3</v>
      </c>
      <c r="I350" s="232"/>
      <c r="J350" s="233">
        <f>ROUND(I350*H350,2)</f>
        <v>0</v>
      </c>
      <c r="K350" s="229" t="s">
        <v>1</v>
      </c>
      <c r="L350" s="234"/>
      <c r="M350" s="235" t="s">
        <v>1</v>
      </c>
      <c r="N350" s="236" t="s">
        <v>38</v>
      </c>
      <c r="O350" s="71"/>
      <c r="P350" s="195">
        <f>O350*H350</f>
        <v>0</v>
      </c>
      <c r="Q350" s="195">
        <v>0</v>
      </c>
      <c r="R350" s="195">
        <f>Q350*H350</f>
        <v>0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168</v>
      </c>
      <c r="AT350" s="197" t="s">
        <v>219</v>
      </c>
      <c r="AU350" s="197" t="s">
        <v>83</v>
      </c>
      <c r="AY350" s="17" t="s">
        <v>143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81</v>
      </c>
      <c r="BK350" s="198">
        <f>ROUND(I350*H350,2)</f>
        <v>0</v>
      </c>
      <c r="BL350" s="17" t="s">
        <v>150</v>
      </c>
      <c r="BM350" s="197" t="s">
        <v>2025</v>
      </c>
    </row>
    <row r="351" spans="1:65" s="2" customFormat="1" ht="16.5" customHeight="1">
      <c r="A351" s="34"/>
      <c r="B351" s="35"/>
      <c r="C351" s="227" t="s">
        <v>2026</v>
      </c>
      <c r="D351" s="227" t="s">
        <v>219</v>
      </c>
      <c r="E351" s="228" t="s">
        <v>2027</v>
      </c>
      <c r="F351" s="229" t="s">
        <v>2028</v>
      </c>
      <c r="G351" s="230" t="s">
        <v>215</v>
      </c>
      <c r="H351" s="231">
        <v>1</v>
      </c>
      <c r="I351" s="232"/>
      <c r="J351" s="233">
        <f>ROUND(I351*H351,2)</f>
        <v>0</v>
      </c>
      <c r="K351" s="229" t="s">
        <v>1</v>
      </c>
      <c r="L351" s="234"/>
      <c r="M351" s="235" t="s">
        <v>1</v>
      </c>
      <c r="N351" s="236" t="s">
        <v>38</v>
      </c>
      <c r="O351" s="71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168</v>
      </c>
      <c r="AT351" s="197" t="s">
        <v>219</v>
      </c>
      <c r="AU351" s="197" t="s">
        <v>83</v>
      </c>
      <c r="AY351" s="17" t="s">
        <v>143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7" t="s">
        <v>81</v>
      </c>
      <c r="BK351" s="198">
        <f>ROUND(I351*H351,2)</f>
        <v>0</v>
      </c>
      <c r="BL351" s="17" t="s">
        <v>150</v>
      </c>
      <c r="BM351" s="197" t="s">
        <v>2029</v>
      </c>
    </row>
    <row r="352" spans="1:65" s="12" customFormat="1" ht="22.9" customHeight="1">
      <c r="B352" s="170"/>
      <c r="C352" s="171"/>
      <c r="D352" s="172" t="s">
        <v>72</v>
      </c>
      <c r="E352" s="184" t="s">
        <v>2030</v>
      </c>
      <c r="F352" s="184" t="s">
        <v>2031</v>
      </c>
      <c r="G352" s="171"/>
      <c r="H352" s="171"/>
      <c r="I352" s="174"/>
      <c r="J352" s="185">
        <f>BK352</f>
        <v>0</v>
      </c>
      <c r="K352" s="171"/>
      <c r="L352" s="176"/>
      <c r="M352" s="177"/>
      <c r="N352" s="178"/>
      <c r="O352" s="178"/>
      <c r="P352" s="179">
        <f>P353</f>
        <v>0</v>
      </c>
      <c r="Q352" s="178"/>
      <c r="R352" s="179">
        <f>R353</f>
        <v>0</v>
      </c>
      <c r="S352" s="178"/>
      <c r="T352" s="180">
        <f>T353</f>
        <v>0</v>
      </c>
      <c r="AR352" s="181" t="s">
        <v>81</v>
      </c>
      <c r="AT352" s="182" t="s">
        <v>72</v>
      </c>
      <c r="AU352" s="182" t="s">
        <v>81</v>
      </c>
      <c r="AY352" s="181" t="s">
        <v>143</v>
      </c>
      <c r="BK352" s="183">
        <f>BK353</f>
        <v>0</v>
      </c>
    </row>
    <row r="353" spans="1:65" s="2" customFormat="1" ht="16.5" customHeight="1">
      <c r="A353" s="34"/>
      <c r="B353" s="35"/>
      <c r="C353" s="227" t="s">
        <v>780</v>
      </c>
      <c r="D353" s="227" t="s">
        <v>219</v>
      </c>
      <c r="E353" s="228" t="s">
        <v>2032</v>
      </c>
      <c r="F353" s="229" t="s">
        <v>2033</v>
      </c>
      <c r="G353" s="230" t="s">
        <v>215</v>
      </c>
      <c r="H353" s="231">
        <v>12</v>
      </c>
      <c r="I353" s="232"/>
      <c r="J353" s="233">
        <f>ROUND(I353*H353,2)</f>
        <v>0</v>
      </c>
      <c r="K353" s="229" t="s">
        <v>1</v>
      </c>
      <c r="L353" s="234"/>
      <c r="M353" s="235" t="s">
        <v>1</v>
      </c>
      <c r="N353" s="236" t="s">
        <v>38</v>
      </c>
      <c r="O353" s="71"/>
      <c r="P353" s="195">
        <f>O353*H353</f>
        <v>0</v>
      </c>
      <c r="Q353" s="195">
        <v>0</v>
      </c>
      <c r="R353" s="195">
        <f>Q353*H353</f>
        <v>0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168</v>
      </c>
      <c r="AT353" s="197" t="s">
        <v>219</v>
      </c>
      <c r="AU353" s="197" t="s">
        <v>83</v>
      </c>
      <c r="AY353" s="17" t="s">
        <v>143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7" t="s">
        <v>81</v>
      </c>
      <c r="BK353" s="198">
        <f>ROUND(I353*H353,2)</f>
        <v>0</v>
      </c>
      <c r="BL353" s="17" t="s">
        <v>150</v>
      </c>
      <c r="BM353" s="197" t="s">
        <v>2034</v>
      </c>
    </row>
    <row r="354" spans="1:65" s="12" customFormat="1" ht="22.9" customHeight="1">
      <c r="B354" s="170"/>
      <c r="C354" s="171"/>
      <c r="D354" s="172" t="s">
        <v>72</v>
      </c>
      <c r="E354" s="184" t="s">
        <v>2035</v>
      </c>
      <c r="F354" s="184" t="s">
        <v>2036</v>
      </c>
      <c r="G354" s="171"/>
      <c r="H354" s="171"/>
      <c r="I354" s="174"/>
      <c r="J354" s="185">
        <f>BK354</f>
        <v>0</v>
      </c>
      <c r="K354" s="171"/>
      <c r="L354" s="176"/>
      <c r="M354" s="177"/>
      <c r="N354" s="178"/>
      <c r="O354" s="178"/>
      <c r="P354" s="179">
        <f>SUM(P355:P368)</f>
        <v>0</v>
      </c>
      <c r="Q354" s="178"/>
      <c r="R354" s="179">
        <f>SUM(R355:R368)</f>
        <v>0</v>
      </c>
      <c r="S354" s="178"/>
      <c r="T354" s="180">
        <f>SUM(T355:T368)</f>
        <v>0</v>
      </c>
      <c r="AR354" s="181" t="s">
        <v>83</v>
      </c>
      <c r="AT354" s="182" t="s">
        <v>72</v>
      </c>
      <c r="AU354" s="182" t="s">
        <v>81</v>
      </c>
      <c r="AY354" s="181" t="s">
        <v>143</v>
      </c>
      <c r="BK354" s="183">
        <f>SUM(BK355:BK368)</f>
        <v>0</v>
      </c>
    </row>
    <row r="355" spans="1:65" s="2" customFormat="1" ht="16.5" customHeight="1">
      <c r="A355" s="34"/>
      <c r="B355" s="35"/>
      <c r="C355" s="227" t="s">
        <v>2037</v>
      </c>
      <c r="D355" s="227" t="s">
        <v>219</v>
      </c>
      <c r="E355" s="228" t="s">
        <v>2038</v>
      </c>
      <c r="F355" s="229" t="s">
        <v>2039</v>
      </c>
      <c r="G355" s="230" t="s">
        <v>323</v>
      </c>
      <c r="H355" s="231">
        <v>20</v>
      </c>
      <c r="I355" s="232"/>
      <c r="J355" s="233">
        <f t="shared" ref="J355:J368" si="120">ROUND(I355*H355,2)</f>
        <v>0</v>
      </c>
      <c r="K355" s="229" t="s">
        <v>1</v>
      </c>
      <c r="L355" s="234"/>
      <c r="M355" s="235" t="s">
        <v>1</v>
      </c>
      <c r="N355" s="236" t="s">
        <v>38</v>
      </c>
      <c r="O355" s="71"/>
      <c r="P355" s="195">
        <f t="shared" ref="P355:P368" si="121">O355*H355</f>
        <v>0</v>
      </c>
      <c r="Q355" s="195">
        <v>0</v>
      </c>
      <c r="R355" s="195">
        <f t="shared" ref="R355:R368" si="122">Q355*H355</f>
        <v>0</v>
      </c>
      <c r="S355" s="195">
        <v>0</v>
      </c>
      <c r="T355" s="196">
        <f t="shared" ref="T355:T368" si="123"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239</v>
      </c>
      <c r="AT355" s="197" t="s">
        <v>219</v>
      </c>
      <c r="AU355" s="197" t="s">
        <v>83</v>
      </c>
      <c r="AY355" s="17" t="s">
        <v>143</v>
      </c>
      <c r="BE355" s="198">
        <f t="shared" ref="BE355:BE368" si="124">IF(N355="základní",J355,0)</f>
        <v>0</v>
      </c>
      <c r="BF355" s="198">
        <f t="shared" ref="BF355:BF368" si="125">IF(N355="snížená",J355,0)</f>
        <v>0</v>
      </c>
      <c r="BG355" s="198">
        <f t="shared" ref="BG355:BG368" si="126">IF(N355="zákl. přenesená",J355,0)</f>
        <v>0</v>
      </c>
      <c r="BH355" s="198">
        <f t="shared" ref="BH355:BH368" si="127">IF(N355="sníž. přenesená",J355,0)</f>
        <v>0</v>
      </c>
      <c r="BI355" s="198">
        <f t="shared" ref="BI355:BI368" si="128">IF(N355="nulová",J355,0)</f>
        <v>0</v>
      </c>
      <c r="BJ355" s="17" t="s">
        <v>81</v>
      </c>
      <c r="BK355" s="198">
        <f t="shared" ref="BK355:BK368" si="129">ROUND(I355*H355,2)</f>
        <v>0</v>
      </c>
      <c r="BL355" s="17" t="s">
        <v>195</v>
      </c>
      <c r="BM355" s="197" t="s">
        <v>2040</v>
      </c>
    </row>
    <row r="356" spans="1:65" s="2" customFormat="1" ht="16.5" customHeight="1">
      <c r="A356" s="34"/>
      <c r="B356" s="35"/>
      <c r="C356" s="227" t="s">
        <v>789</v>
      </c>
      <c r="D356" s="227" t="s">
        <v>219</v>
      </c>
      <c r="E356" s="228" t="s">
        <v>2041</v>
      </c>
      <c r="F356" s="229" t="s">
        <v>2042</v>
      </c>
      <c r="G356" s="230" t="s">
        <v>323</v>
      </c>
      <c r="H356" s="231">
        <v>10</v>
      </c>
      <c r="I356" s="232"/>
      <c r="J356" s="233">
        <f t="shared" si="120"/>
        <v>0</v>
      </c>
      <c r="K356" s="229" t="s">
        <v>1</v>
      </c>
      <c r="L356" s="234"/>
      <c r="M356" s="235" t="s">
        <v>1</v>
      </c>
      <c r="N356" s="236" t="s">
        <v>38</v>
      </c>
      <c r="O356" s="71"/>
      <c r="P356" s="195">
        <f t="shared" si="121"/>
        <v>0</v>
      </c>
      <c r="Q356" s="195">
        <v>0</v>
      </c>
      <c r="R356" s="195">
        <f t="shared" si="122"/>
        <v>0</v>
      </c>
      <c r="S356" s="195">
        <v>0</v>
      </c>
      <c r="T356" s="196">
        <f t="shared" si="123"/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239</v>
      </c>
      <c r="AT356" s="197" t="s">
        <v>219</v>
      </c>
      <c r="AU356" s="197" t="s">
        <v>83</v>
      </c>
      <c r="AY356" s="17" t="s">
        <v>143</v>
      </c>
      <c r="BE356" s="198">
        <f t="shared" si="124"/>
        <v>0</v>
      </c>
      <c r="BF356" s="198">
        <f t="shared" si="125"/>
        <v>0</v>
      </c>
      <c r="BG356" s="198">
        <f t="shared" si="126"/>
        <v>0</v>
      </c>
      <c r="BH356" s="198">
        <f t="shared" si="127"/>
        <v>0</v>
      </c>
      <c r="BI356" s="198">
        <f t="shared" si="128"/>
        <v>0</v>
      </c>
      <c r="BJ356" s="17" t="s">
        <v>81</v>
      </c>
      <c r="BK356" s="198">
        <f t="shared" si="129"/>
        <v>0</v>
      </c>
      <c r="BL356" s="17" t="s">
        <v>195</v>
      </c>
      <c r="BM356" s="197" t="s">
        <v>2043</v>
      </c>
    </row>
    <row r="357" spans="1:65" s="2" customFormat="1" ht="16.5" customHeight="1">
      <c r="A357" s="34"/>
      <c r="B357" s="35"/>
      <c r="C357" s="227" t="s">
        <v>2044</v>
      </c>
      <c r="D357" s="227" t="s">
        <v>219</v>
      </c>
      <c r="E357" s="228" t="s">
        <v>2045</v>
      </c>
      <c r="F357" s="229" t="s">
        <v>2046</v>
      </c>
      <c r="G357" s="230" t="s">
        <v>323</v>
      </c>
      <c r="H357" s="231">
        <v>50</v>
      </c>
      <c r="I357" s="232"/>
      <c r="J357" s="233">
        <f t="shared" si="120"/>
        <v>0</v>
      </c>
      <c r="K357" s="229" t="s">
        <v>1</v>
      </c>
      <c r="L357" s="234"/>
      <c r="M357" s="235" t="s">
        <v>1</v>
      </c>
      <c r="N357" s="236" t="s">
        <v>38</v>
      </c>
      <c r="O357" s="71"/>
      <c r="P357" s="195">
        <f t="shared" si="121"/>
        <v>0</v>
      </c>
      <c r="Q357" s="195">
        <v>0</v>
      </c>
      <c r="R357" s="195">
        <f t="shared" si="122"/>
        <v>0</v>
      </c>
      <c r="S357" s="195">
        <v>0</v>
      </c>
      <c r="T357" s="196">
        <f t="shared" si="123"/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239</v>
      </c>
      <c r="AT357" s="197" t="s">
        <v>219</v>
      </c>
      <c r="AU357" s="197" t="s">
        <v>83</v>
      </c>
      <c r="AY357" s="17" t="s">
        <v>143</v>
      </c>
      <c r="BE357" s="198">
        <f t="shared" si="124"/>
        <v>0</v>
      </c>
      <c r="BF357" s="198">
        <f t="shared" si="125"/>
        <v>0</v>
      </c>
      <c r="BG357" s="198">
        <f t="shared" si="126"/>
        <v>0</v>
      </c>
      <c r="BH357" s="198">
        <f t="shared" si="127"/>
        <v>0</v>
      </c>
      <c r="BI357" s="198">
        <f t="shared" si="128"/>
        <v>0</v>
      </c>
      <c r="BJ357" s="17" t="s">
        <v>81</v>
      </c>
      <c r="BK357" s="198">
        <f t="shared" si="129"/>
        <v>0</v>
      </c>
      <c r="BL357" s="17" t="s">
        <v>195</v>
      </c>
      <c r="BM357" s="197" t="s">
        <v>2047</v>
      </c>
    </row>
    <row r="358" spans="1:65" s="2" customFormat="1" ht="16.5" customHeight="1">
      <c r="A358" s="34"/>
      <c r="B358" s="35"/>
      <c r="C358" s="227" t="s">
        <v>792</v>
      </c>
      <c r="D358" s="227" t="s">
        <v>219</v>
      </c>
      <c r="E358" s="228" t="s">
        <v>2048</v>
      </c>
      <c r="F358" s="229" t="s">
        <v>2049</v>
      </c>
      <c r="G358" s="230" t="s">
        <v>323</v>
      </c>
      <c r="H358" s="231">
        <v>460</v>
      </c>
      <c r="I358" s="232"/>
      <c r="J358" s="233">
        <f t="shared" si="120"/>
        <v>0</v>
      </c>
      <c r="K358" s="229" t="s">
        <v>1</v>
      </c>
      <c r="L358" s="234"/>
      <c r="M358" s="235" t="s">
        <v>1</v>
      </c>
      <c r="N358" s="236" t="s">
        <v>38</v>
      </c>
      <c r="O358" s="71"/>
      <c r="P358" s="195">
        <f t="shared" si="121"/>
        <v>0</v>
      </c>
      <c r="Q358" s="195">
        <v>0</v>
      </c>
      <c r="R358" s="195">
        <f t="shared" si="122"/>
        <v>0</v>
      </c>
      <c r="S358" s="195">
        <v>0</v>
      </c>
      <c r="T358" s="196">
        <f t="shared" si="123"/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239</v>
      </c>
      <c r="AT358" s="197" t="s">
        <v>219</v>
      </c>
      <c r="AU358" s="197" t="s">
        <v>83</v>
      </c>
      <c r="AY358" s="17" t="s">
        <v>143</v>
      </c>
      <c r="BE358" s="198">
        <f t="shared" si="124"/>
        <v>0</v>
      </c>
      <c r="BF358" s="198">
        <f t="shared" si="125"/>
        <v>0</v>
      </c>
      <c r="BG358" s="198">
        <f t="shared" si="126"/>
        <v>0</v>
      </c>
      <c r="BH358" s="198">
        <f t="shared" si="127"/>
        <v>0</v>
      </c>
      <c r="BI358" s="198">
        <f t="shared" si="128"/>
        <v>0</v>
      </c>
      <c r="BJ358" s="17" t="s">
        <v>81</v>
      </c>
      <c r="BK358" s="198">
        <f t="shared" si="129"/>
        <v>0</v>
      </c>
      <c r="BL358" s="17" t="s">
        <v>195</v>
      </c>
      <c r="BM358" s="197" t="s">
        <v>2050</v>
      </c>
    </row>
    <row r="359" spans="1:65" s="2" customFormat="1" ht="16.5" customHeight="1">
      <c r="A359" s="34"/>
      <c r="B359" s="35"/>
      <c r="C359" s="227" t="s">
        <v>2051</v>
      </c>
      <c r="D359" s="227" t="s">
        <v>219</v>
      </c>
      <c r="E359" s="228" t="s">
        <v>2052</v>
      </c>
      <c r="F359" s="229" t="s">
        <v>2053</v>
      </c>
      <c r="G359" s="230" t="s">
        <v>323</v>
      </c>
      <c r="H359" s="231">
        <v>10</v>
      </c>
      <c r="I359" s="232"/>
      <c r="J359" s="233">
        <f t="shared" si="120"/>
        <v>0</v>
      </c>
      <c r="K359" s="229" t="s">
        <v>1</v>
      </c>
      <c r="L359" s="234"/>
      <c r="M359" s="235" t="s">
        <v>1</v>
      </c>
      <c r="N359" s="236" t="s">
        <v>38</v>
      </c>
      <c r="O359" s="71"/>
      <c r="P359" s="195">
        <f t="shared" si="121"/>
        <v>0</v>
      </c>
      <c r="Q359" s="195">
        <v>0</v>
      </c>
      <c r="R359" s="195">
        <f t="shared" si="122"/>
        <v>0</v>
      </c>
      <c r="S359" s="195">
        <v>0</v>
      </c>
      <c r="T359" s="196">
        <f t="shared" si="123"/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239</v>
      </c>
      <c r="AT359" s="197" t="s">
        <v>219</v>
      </c>
      <c r="AU359" s="197" t="s">
        <v>83</v>
      </c>
      <c r="AY359" s="17" t="s">
        <v>143</v>
      </c>
      <c r="BE359" s="198">
        <f t="shared" si="124"/>
        <v>0</v>
      </c>
      <c r="BF359" s="198">
        <f t="shared" si="125"/>
        <v>0</v>
      </c>
      <c r="BG359" s="198">
        <f t="shared" si="126"/>
        <v>0</v>
      </c>
      <c r="BH359" s="198">
        <f t="shared" si="127"/>
        <v>0</v>
      </c>
      <c r="BI359" s="198">
        <f t="shared" si="128"/>
        <v>0</v>
      </c>
      <c r="BJ359" s="17" t="s">
        <v>81</v>
      </c>
      <c r="BK359" s="198">
        <f t="shared" si="129"/>
        <v>0</v>
      </c>
      <c r="BL359" s="17" t="s">
        <v>195</v>
      </c>
      <c r="BM359" s="197" t="s">
        <v>2054</v>
      </c>
    </row>
    <row r="360" spans="1:65" s="2" customFormat="1" ht="24.2" customHeight="1">
      <c r="A360" s="34"/>
      <c r="B360" s="35"/>
      <c r="C360" s="227" t="s">
        <v>798</v>
      </c>
      <c r="D360" s="227" t="s">
        <v>219</v>
      </c>
      <c r="E360" s="228" t="s">
        <v>2055</v>
      </c>
      <c r="F360" s="229" t="s">
        <v>2056</v>
      </c>
      <c r="G360" s="230" t="s">
        <v>323</v>
      </c>
      <c r="H360" s="231">
        <v>20</v>
      </c>
      <c r="I360" s="232"/>
      <c r="J360" s="233">
        <f t="shared" si="120"/>
        <v>0</v>
      </c>
      <c r="K360" s="229" t="s">
        <v>1</v>
      </c>
      <c r="L360" s="234"/>
      <c r="M360" s="235" t="s">
        <v>1</v>
      </c>
      <c r="N360" s="236" t="s">
        <v>38</v>
      </c>
      <c r="O360" s="71"/>
      <c r="P360" s="195">
        <f t="shared" si="121"/>
        <v>0</v>
      </c>
      <c r="Q360" s="195">
        <v>0</v>
      </c>
      <c r="R360" s="195">
        <f t="shared" si="122"/>
        <v>0</v>
      </c>
      <c r="S360" s="195">
        <v>0</v>
      </c>
      <c r="T360" s="196">
        <f t="shared" si="123"/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239</v>
      </c>
      <c r="AT360" s="197" t="s">
        <v>219</v>
      </c>
      <c r="AU360" s="197" t="s">
        <v>83</v>
      </c>
      <c r="AY360" s="17" t="s">
        <v>143</v>
      </c>
      <c r="BE360" s="198">
        <f t="shared" si="124"/>
        <v>0</v>
      </c>
      <c r="BF360" s="198">
        <f t="shared" si="125"/>
        <v>0</v>
      </c>
      <c r="BG360" s="198">
        <f t="shared" si="126"/>
        <v>0</v>
      </c>
      <c r="BH360" s="198">
        <f t="shared" si="127"/>
        <v>0</v>
      </c>
      <c r="BI360" s="198">
        <f t="shared" si="128"/>
        <v>0</v>
      </c>
      <c r="BJ360" s="17" t="s">
        <v>81</v>
      </c>
      <c r="BK360" s="198">
        <f t="shared" si="129"/>
        <v>0</v>
      </c>
      <c r="BL360" s="17" t="s">
        <v>195</v>
      </c>
      <c r="BM360" s="197" t="s">
        <v>2057</v>
      </c>
    </row>
    <row r="361" spans="1:65" s="2" customFormat="1" ht="24.2" customHeight="1">
      <c r="A361" s="34"/>
      <c r="B361" s="35"/>
      <c r="C361" s="227" t="s">
        <v>2058</v>
      </c>
      <c r="D361" s="227" t="s">
        <v>219</v>
      </c>
      <c r="E361" s="228" t="s">
        <v>2059</v>
      </c>
      <c r="F361" s="229" t="s">
        <v>2060</v>
      </c>
      <c r="G361" s="230" t="s">
        <v>323</v>
      </c>
      <c r="H361" s="231">
        <v>160</v>
      </c>
      <c r="I361" s="232"/>
      <c r="J361" s="233">
        <f t="shared" si="120"/>
        <v>0</v>
      </c>
      <c r="K361" s="229" t="s">
        <v>1</v>
      </c>
      <c r="L361" s="234"/>
      <c r="M361" s="235" t="s">
        <v>1</v>
      </c>
      <c r="N361" s="236" t="s">
        <v>38</v>
      </c>
      <c r="O361" s="71"/>
      <c r="P361" s="195">
        <f t="shared" si="121"/>
        <v>0</v>
      </c>
      <c r="Q361" s="195">
        <v>0</v>
      </c>
      <c r="R361" s="195">
        <f t="shared" si="122"/>
        <v>0</v>
      </c>
      <c r="S361" s="195">
        <v>0</v>
      </c>
      <c r="T361" s="196">
        <f t="shared" si="123"/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239</v>
      </c>
      <c r="AT361" s="197" t="s">
        <v>219</v>
      </c>
      <c r="AU361" s="197" t="s">
        <v>83</v>
      </c>
      <c r="AY361" s="17" t="s">
        <v>143</v>
      </c>
      <c r="BE361" s="198">
        <f t="shared" si="124"/>
        <v>0</v>
      </c>
      <c r="BF361" s="198">
        <f t="shared" si="125"/>
        <v>0</v>
      </c>
      <c r="BG361" s="198">
        <f t="shared" si="126"/>
        <v>0</v>
      </c>
      <c r="BH361" s="198">
        <f t="shared" si="127"/>
        <v>0</v>
      </c>
      <c r="BI361" s="198">
        <f t="shared" si="128"/>
        <v>0</v>
      </c>
      <c r="BJ361" s="17" t="s">
        <v>81</v>
      </c>
      <c r="BK361" s="198">
        <f t="shared" si="129"/>
        <v>0</v>
      </c>
      <c r="BL361" s="17" t="s">
        <v>195</v>
      </c>
      <c r="BM361" s="197" t="s">
        <v>2061</v>
      </c>
    </row>
    <row r="362" spans="1:65" s="2" customFormat="1" ht="16.5" customHeight="1">
      <c r="A362" s="34"/>
      <c r="B362" s="35"/>
      <c r="C362" s="227" t="s">
        <v>804</v>
      </c>
      <c r="D362" s="227" t="s">
        <v>219</v>
      </c>
      <c r="E362" s="228" t="s">
        <v>2062</v>
      </c>
      <c r="F362" s="229" t="s">
        <v>2063</v>
      </c>
      <c r="G362" s="230" t="s">
        <v>323</v>
      </c>
      <c r="H362" s="231">
        <v>330</v>
      </c>
      <c r="I362" s="232"/>
      <c r="J362" s="233">
        <f t="shared" si="120"/>
        <v>0</v>
      </c>
      <c r="K362" s="229" t="s">
        <v>1</v>
      </c>
      <c r="L362" s="234"/>
      <c r="M362" s="235" t="s">
        <v>1</v>
      </c>
      <c r="N362" s="236" t="s">
        <v>38</v>
      </c>
      <c r="O362" s="71"/>
      <c r="P362" s="195">
        <f t="shared" si="121"/>
        <v>0</v>
      </c>
      <c r="Q362" s="195">
        <v>0</v>
      </c>
      <c r="R362" s="195">
        <f t="shared" si="122"/>
        <v>0</v>
      </c>
      <c r="S362" s="195">
        <v>0</v>
      </c>
      <c r="T362" s="196">
        <f t="shared" si="12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239</v>
      </c>
      <c r="AT362" s="197" t="s">
        <v>219</v>
      </c>
      <c r="AU362" s="197" t="s">
        <v>83</v>
      </c>
      <c r="AY362" s="17" t="s">
        <v>143</v>
      </c>
      <c r="BE362" s="198">
        <f t="shared" si="124"/>
        <v>0</v>
      </c>
      <c r="BF362" s="198">
        <f t="shared" si="125"/>
        <v>0</v>
      </c>
      <c r="BG362" s="198">
        <f t="shared" si="126"/>
        <v>0</v>
      </c>
      <c r="BH362" s="198">
        <f t="shared" si="127"/>
        <v>0</v>
      </c>
      <c r="BI362" s="198">
        <f t="shared" si="128"/>
        <v>0</v>
      </c>
      <c r="BJ362" s="17" t="s">
        <v>81</v>
      </c>
      <c r="BK362" s="198">
        <f t="shared" si="129"/>
        <v>0</v>
      </c>
      <c r="BL362" s="17" t="s">
        <v>195</v>
      </c>
      <c r="BM362" s="197" t="s">
        <v>2064</v>
      </c>
    </row>
    <row r="363" spans="1:65" s="2" customFormat="1" ht="16.5" customHeight="1">
      <c r="A363" s="34"/>
      <c r="B363" s="35"/>
      <c r="C363" s="227" t="s">
        <v>2065</v>
      </c>
      <c r="D363" s="227" t="s">
        <v>219</v>
      </c>
      <c r="E363" s="228" t="s">
        <v>2066</v>
      </c>
      <c r="F363" s="229" t="s">
        <v>2067</v>
      </c>
      <c r="G363" s="230" t="s">
        <v>323</v>
      </c>
      <c r="H363" s="231">
        <v>1150</v>
      </c>
      <c r="I363" s="232"/>
      <c r="J363" s="233">
        <f t="shared" si="120"/>
        <v>0</v>
      </c>
      <c r="K363" s="229" t="s">
        <v>1</v>
      </c>
      <c r="L363" s="234"/>
      <c r="M363" s="235" t="s">
        <v>1</v>
      </c>
      <c r="N363" s="236" t="s">
        <v>38</v>
      </c>
      <c r="O363" s="71"/>
      <c r="P363" s="195">
        <f t="shared" si="121"/>
        <v>0</v>
      </c>
      <c r="Q363" s="195">
        <v>0</v>
      </c>
      <c r="R363" s="195">
        <f t="shared" si="122"/>
        <v>0</v>
      </c>
      <c r="S363" s="195">
        <v>0</v>
      </c>
      <c r="T363" s="196">
        <f t="shared" si="123"/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239</v>
      </c>
      <c r="AT363" s="197" t="s">
        <v>219</v>
      </c>
      <c r="AU363" s="197" t="s">
        <v>83</v>
      </c>
      <c r="AY363" s="17" t="s">
        <v>143</v>
      </c>
      <c r="BE363" s="198">
        <f t="shared" si="124"/>
        <v>0</v>
      </c>
      <c r="BF363" s="198">
        <f t="shared" si="125"/>
        <v>0</v>
      </c>
      <c r="BG363" s="198">
        <f t="shared" si="126"/>
        <v>0</v>
      </c>
      <c r="BH363" s="198">
        <f t="shared" si="127"/>
        <v>0</v>
      </c>
      <c r="BI363" s="198">
        <f t="shared" si="128"/>
        <v>0</v>
      </c>
      <c r="BJ363" s="17" t="s">
        <v>81</v>
      </c>
      <c r="BK363" s="198">
        <f t="shared" si="129"/>
        <v>0</v>
      </c>
      <c r="BL363" s="17" t="s">
        <v>195</v>
      </c>
      <c r="BM363" s="197" t="s">
        <v>2068</v>
      </c>
    </row>
    <row r="364" spans="1:65" s="2" customFormat="1" ht="16.5" customHeight="1">
      <c r="A364" s="34"/>
      <c r="B364" s="35"/>
      <c r="C364" s="227" t="s">
        <v>809</v>
      </c>
      <c r="D364" s="227" t="s">
        <v>219</v>
      </c>
      <c r="E364" s="228" t="s">
        <v>2069</v>
      </c>
      <c r="F364" s="229" t="s">
        <v>2070</v>
      </c>
      <c r="G364" s="230" t="s">
        <v>323</v>
      </c>
      <c r="H364" s="231">
        <v>310</v>
      </c>
      <c r="I364" s="232"/>
      <c r="J364" s="233">
        <f t="shared" si="120"/>
        <v>0</v>
      </c>
      <c r="K364" s="229" t="s">
        <v>1</v>
      </c>
      <c r="L364" s="234"/>
      <c r="M364" s="235" t="s">
        <v>1</v>
      </c>
      <c r="N364" s="236" t="s">
        <v>38</v>
      </c>
      <c r="O364" s="71"/>
      <c r="P364" s="195">
        <f t="shared" si="121"/>
        <v>0</v>
      </c>
      <c r="Q364" s="195">
        <v>0</v>
      </c>
      <c r="R364" s="195">
        <f t="shared" si="122"/>
        <v>0</v>
      </c>
      <c r="S364" s="195">
        <v>0</v>
      </c>
      <c r="T364" s="196">
        <f t="shared" si="12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239</v>
      </c>
      <c r="AT364" s="197" t="s">
        <v>219</v>
      </c>
      <c r="AU364" s="197" t="s">
        <v>83</v>
      </c>
      <c r="AY364" s="17" t="s">
        <v>143</v>
      </c>
      <c r="BE364" s="198">
        <f t="shared" si="124"/>
        <v>0</v>
      </c>
      <c r="BF364" s="198">
        <f t="shared" si="125"/>
        <v>0</v>
      </c>
      <c r="BG364" s="198">
        <f t="shared" si="126"/>
        <v>0</v>
      </c>
      <c r="BH364" s="198">
        <f t="shared" si="127"/>
        <v>0</v>
      </c>
      <c r="BI364" s="198">
        <f t="shared" si="128"/>
        <v>0</v>
      </c>
      <c r="BJ364" s="17" t="s">
        <v>81</v>
      </c>
      <c r="BK364" s="198">
        <f t="shared" si="129"/>
        <v>0</v>
      </c>
      <c r="BL364" s="17" t="s">
        <v>195</v>
      </c>
      <c r="BM364" s="197" t="s">
        <v>2071</v>
      </c>
    </row>
    <row r="365" spans="1:65" s="2" customFormat="1" ht="16.5" customHeight="1">
      <c r="A365" s="34"/>
      <c r="B365" s="35"/>
      <c r="C365" s="227" t="s">
        <v>2072</v>
      </c>
      <c r="D365" s="227" t="s">
        <v>219</v>
      </c>
      <c r="E365" s="228" t="s">
        <v>2073</v>
      </c>
      <c r="F365" s="229" t="s">
        <v>2074</v>
      </c>
      <c r="G365" s="230" t="s">
        <v>323</v>
      </c>
      <c r="H365" s="231">
        <v>35</v>
      </c>
      <c r="I365" s="232"/>
      <c r="J365" s="233">
        <f t="shared" si="120"/>
        <v>0</v>
      </c>
      <c r="K365" s="229" t="s">
        <v>1</v>
      </c>
      <c r="L365" s="234"/>
      <c r="M365" s="235" t="s">
        <v>1</v>
      </c>
      <c r="N365" s="236" t="s">
        <v>38</v>
      </c>
      <c r="O365" s="71"/>
      <c r="P365" s="195">
        <f t="shared" si="121"/>
        <v>0</v>
      </c>
      <c r="Q365" s="195">
        <v>0</v>
      </c>
      <c r="R365" s="195">
        <f t="shared" si="122"/>
        <v>0</v>
      </c>
      <c r="S365" s="195">
        <v>0</v>
      </c>
      <c r="T365" s="196">
        <f t="shared" si="12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239</v>
      </c>
      <c r="AT365" s="197" t="s">
        <v>219</v>
      </c>
      <c r="AU365" s="197" t="s">
        <v>83</v>
      </c>
      <c r="AY365" s="17" t="s">
        <v>143</v>
      </c>
      <c r="BE365" s="198">
        <f t="shared" si="124"/>
        <v>0</v>
      </c>
      <c r="BF365" s="198">
        <f t="shared" si="125"/>
        <v>0</v>
      </c>
      <c r="BG365" s="198">
        <f t="shared" si="126"/>
        <v>0</v>
      </c>
      <c r="BH365" s="198">
        <f t="shared" si="127"/>
        <v>0</v>
      </c>
      <c r="BI365" s="198">
        <f t="shared" si="128"/>
        <v>0</v>
      </c>
      <c r="BJ365" s="17" t="s">
        <v>81</v>
      </c>
      <c r="BK365" s="198">
        <f t="shared" si="129"/>
        <v>0</v>
      </c>
      <c r="BL365" s="17" t="s">
        <v>195</v>
      </c>
      <c r="BM365" s="197" t="s">
        <v>2075</v>
      </c>
    </row>
    <row r="366" spans="1:65" s="2" customFormat="1" ht="16.5" customHeight="1">
      <c r="A366" s="34"/>
      <c r="B366" s="35"/>
      <c r="C366" s="227" t="s">
        <v>813</v>
      </c>
      <c r="D366" s="227" t="s">
        <v>219</v>
      </c>
      <c r="E366" s="228" t="s">
        <v>2076</v>
      </c>
      <c r="F366" s="229" t="s">
        <v>2077</v>
      </c>
      <c r="G366" s="230" t="s">
        <v>323</v>
      </c>
      <c r="H366" s="231">
        <v>550</v>
      </c>
      <c r="I366" s="232"/>
      <c r="J366" s="233">
        <f t="shared" si="120"/>
        <v>0</v>
      </c>
      <c r="K366" s="229" t="s">
        <v>1</v>
      </c>
      <c r="L366" s="234"/>
      <c r="M366" s="235" t="s">
        <v>1</v>
      </c>
      <c r="N366" s="236" t="s">
        <v>38</v>
      </c>
      <c r="O366" s="71"/>
      <c r="P366" s="195">
        <f t="shared" si="121"/>
        <v>0</v>
      </c>
      <c r="Q366" s="195">
        <v>0</v>
      </c>
      <c r="R366" s="195">
        <f t="shared" si="122"/>
        <v>0</v>
      </c>
      <c r="S366" s="195">
        <v>0</v>
      </c>
      <c r="T366" s="196">
        <f t="shared" si="123"/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239</v>
      </c>
      <c r="AT366" s="197" t="s">
        <v>219</v>
      </c>
      <c r="AU366" s="197" t="s">
        <v>83</v>
      </c>
      <c r="AY366" s="17" t="s">
        <v>143</v>
      </c>
      <c r="BE366" s="198">
        <f t="shared" si="124"/>
        <v>0</v>
      </c>
      <c r="BF366" s="198">
        <f t="shared" si="125"/>
        <v>0</v>
      </c>
      <c r="BG366" s="198">
        <f t="shared" si="126"/>
        <v>0</v>
      </c>
      <c r="BH366" s="198">
        <f t="shared" si="127"/>
        <v>0</v>
      </c>
      <c r="BI366" s="198">
        <f t="shared" si="128"/>
        <v>0</v>
      </c>
      <c r="BJ366" s="17" t="s">
        <v>81</v>
      </c>
      <c r="BK366" s="198">
        <f t="shared" si="129"/>
        <v>0</v>
      </c>
      <c r="BL366" s="17" t="s">
        <v>195</v>
      </c>
      <c r="BM366" s="197" t="s">
        <v>2078</v>
      </c>
    </row>
    <row r="367" spans="1:65" s="2" customFormat="1" ht="16.5" customHeight="1">
      <c r="A367" s="34"/>
      <c r="B367" s="35"/>
      <c r="C367" s="227" t="s">
        <v>2079</v>
      </c>
      <c r="D367" s="227" t="s">
        <v>219</v>
      </c>
      <c r="E367" s="228" t="s">
        <v>2080</v>
      </c>
      <c r="F367" s="229" t="s">
        <v>2081</v>
      </c>
      <c r="G367" s="230" t="s">
        <v>323</v>
      </c>
      <c r="H367" s="231">
        <v>390</v>
      </c>
      <c r="I367" s="232"/>
      <c r="J367" s="233">
        <f t="shared" si="120"/>
        <v>0</v>
      </c>
      <c r="K367" s="229" t="s">
        <v>1</v>
      </c>
      <c r="L367" s="234"/>
      <c r="M367" s="235" t="s">
        <v>1</v>
      </c>
      <c r="N367" s="236" t="s">
        <v>38</v>
      </c>
      <c r="O367" s="71"/>
      <c r="P367" s="195">
        <f t="shared" si="121"/>
        <v>0</v>
      </c>
      <c r="Q367" s="195">
        <v>0</v>
      </c>
      <c r="R367" s="195">
        <f t="shared" si="122"/>
        <v>0</v>
      </c>
      <c r="S367" s="195">
        <v>0</v>
      </c>
      <c r="T367" s="196">
        <f t="shared" si="123"/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239</v>
      </c>
      <c r="AT367" s="197" t="s">
        <v>219</v>
      </c>
      <c r="AU367" s="197" t="s">
        <v>83</v>
      </c>
      <c r="AY367" s="17" t="s">
        <v>143</v>
      </c>
      <c r="BE367" s="198">
        <f t="shared" si="124"/>
        <v>0</v>
      </c>
      <c r="BF367" s="198">
        <f t="shared" si="125"/>
        <v>0</v>
      </c>
      <c r="BG367" s="198">
        <f t="shared" si="126"/>
        <v>0</v>
      </c>
      <c r="BH367" s="198">
        <f t="shared" si="127"/>
        <v>0</v>
      </c>
      <c r="BI367" s="198">
        <f t="shared" si="128"/>
        <v>0</v>
      </c>
      <c r="BJ367" s="17" t="s">
        <v>81</v>
      </c>
      <c r="BK367" s="198">
        <f t="shared" si="129"/>
        <v>0</v>
      </c>
      <c r="BL367" s="17" t="s">
        <v>195</v>
      </c>
      <c r="BM367" s="197" t="s">
        <v>2082</v>
      </c>
    </row>
    <row r="368" spans="1:65" s="2" customFormat="1" ht="16.5" customHeight="1">
      <c r="A368" s="34"/>
      <c r="B368" s="35"/>
      <c r="C368" s="227" t="s">
        <v>818</v>
      </c>
      <c r="D368" s="227" t="s">
        <v>219</v>
      </c>
      <c r="E368" s="228" t="s">
        <v>2083</v>
      </c>
      <c r="F368" s="229" t="s">
        <v>2084</v>
      </c>
      <c r="G368" s="230" t="s">
        <v>323</v>
      </c>
      <c r="H368" s="231">
        <v>460</v>
      </c>
      <c r="I368" s="232"/>
      <c r="J368" s="233">
        <f t="shared" si="120"/>
        <v>0</v>
      </c>
      <c r="K368" s="229" t="s">
        <v>1</v>
      </c>
      <c r="L368" s="234"/>
      <c r="M368" s="256" t="s">
        <v>1</v>
      </c>
      <c r="N368" s="257" t="s">
        <v>38</v>
      </c>
      <c r="O368" s="253"/>
      <c r="P368" s="254">
        <f t="shared" si="121"/>
        <v>0</v>
      </c>
      <c r="Q368" s="254">
        <v>0</v>
      </c>
      <c r="R368" s="254">
        <f t="shared" si="122"/>
        <v>0</v>
      </c>
      <c r="S368" s="254">
        <v>0</v>
      </c>
      <c r="T368" s="255">
        <f t="shared" si="12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239</v>
      </c>
      <c r="AT368" s="197" t="s">
        <v>219</v>
      </c>
      <c r="AU368" s="197" t="s">
        <v>83</v>
      </c>
      <c r="AY368" s="17" t="s">
        <v>143</v>
      </c>
      <c r="BE368" s="198">
        <f t="shared" si="124"/>
        <v>0</v>
      </c>
      <c r="BF368" s="198">
        <f t="shared" si="125"/>
        <v>0</v>
      </c>
      <c r="BG368" s="198">
        <f t="shared" si="126"/>
        <v>0</v>
      </c>
      <c r="BH368" s="198">
        <f t="shared" si="127"/>
        <v>0</v>
      </c>
      <c r="BI368" s="198">
        <f t="shared" si="128"/>
        <v>0</v>
      </c>
      <c r="BJ368" s="17" t="s">
        <v>81</v>
      </c>
      <c r="BK368" s="198">
        <f t="shared" si="129"/>
        <v>0</v>
      </c>
      <c r="BL368" s="17" t="s">
        <v>195</v>
      </c>
      <c r="BM368" s="197" t="s">
        <v>2085</v>
      </c>
    </row>
    <row r="369" spans="1:31" s="2" customFormat="1" ht="6.95" customHeight="1">
      <c r="A369" s="3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39"/>
      <c r="M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</row>
  </sheetData>
  <sheetProtection algorithmName="SHA-512" hashValue="UtA+11vC862EmDEk3m3f8PVe6uITuJEA7xwqbR8aJnqHrTXrCjWxJ15vf0w1BjVUoA2/zmkYViOJHZlIW71BpQ==" saltValue="D9gMf47EW3twDUKP90GqEWmPignYn7wUn9OMJCiGRedPqIYdIzxJpqwCVpWr2Vxkf9Jl+Oi3Uv1xzj3B/vL9mg==" spinCount="100000" sheet="1" objects="1" scenarios="1" formatColumns="0" formatRows="0" autoFilter="0"/>
  <autoFilter ref="C131:K368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92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300" t="str">
        <f>'Rekapitulace stavby'!K6</f>
        <v>Odloučené pracoviště Jilemnického - přístavba a stavební úpravy frézařské dílny</v>
      </c>
      <c r="F7" s="301"/>
      <c r="G7" s="301"/>
      <c r="H7" s="301"/>
      <c r="L7" s="20"/>
    </row>
    <row r="8" spans="1:46" s="2" customFormat="1" ht="12" hidden="1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2" t="s">
        <v>2086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ROUND((SUM(BE127:BE265)),  2)</f>
        <v>0</v>
      </c>
      <c r="G33" s="34"/>
      <c r="H33" s="34"/>
      <c r="I33" s="124">
        <v>0.21</v>
      </c>
      <c r="J33" s="123">
        <f>ROUND(((SUM(BE127:BE265))*I33),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ROUND((SUM(BF127:BF265)),  2)</f>
        <v>0</v>
      </c>
      <c r="G34" s="34"/>
      <c r="H34" s="34"/>
      <c r="I34" s="124">
        <v>0.15</v>
      </c>
      <c r="J34" s="123">
        <f>ROUND(((SUM(BF127:BF265))*I34),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ROUND((SUM(BG127:BG265)),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ROUND((SUM(BH127:BH265)),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ROUND((SUM(BI127:BI265)),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307" t="str">
        <f>E7</f>
        <v>Odloučené pracoviště Jilemnického - přístavba a stavební úpravy frézařské dílny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59" t="str">
        <f>E9</f>
        <v>SO 04 - Zdravotechnika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hidden="1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hidden="1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hidden="1" customHeight="1">
      <c r="B99" s="153"/>
      <c r="C99" s="154"/>
      <c r="D99" s="155" t="s">
        <v>2087</v>
      </c>
      <c r="E99" s="156"/>
      <c r="F99" s="156"/>
      <c r="G99" s="156"/>
      <c r="H99" s="156"/>
      <c r="I99" s="156"/>
      <c r="J99" s="157">
        <f>J139</f>
        <v>0</v>
      </c>
      <c r="K99" s="154"/>
      <c r="L99" s="158"/>
    </row>
    <row r="100" spans="1:31" s="10" customFormat="1" ht="19.899999999999999" hidden="1" customHeight="1">
      <c r="B100" s="153"/>
      <c r="C100" s="154"/>
      <c r="D100" s="155" t="s">
        <v>2088</v>
      </c>
      <c r="E100" s="156"/>
      <c r="F100" s="156"/>
      <c r="G100" s="156"/>
      <c r="H100" s="156"/>
      <c r="I100" s="156"/>
      <c r="J100" s="157">
        <f>J142</f>
        <v>0</v>
      </c>
      <c r="K100" s="154"/>
      <c r="L100" s="158"/>
    </row>
    <row r="101" spans="1:31" s="10" customFormat="1" ht="19.899999999999999" hidden="1" customHeight="1">
      <c r="B101" s="153"/>
      <c r="C101" s="154"/>
      <c r="D101" s="155" t="s">
        <v>109</v>
      </c>
      <c r="E101" s="156"/>
      <c r="F101" s="156"/>
      <c r="G101" s="156"/>
      <c r="H101" s="156"/>
      <c r="I101" s="156"/>
      <c r="J101" s="157">
        <f>J147</f>
        <v>0</v>
      </c>
      <c r="K101" s="154"/>
      <c r="L101" s="158"/>
    </row>
    <row r="102" spans="1:31" s="9" customFormat="1" ht="24.95" hidden="1" customHeight="1">
      <c r="B102" s="147"/>
      <c r="C102" s="148"/>
      <c r="D102" s="149" t="s">
        <v>112</v>
      </c>
      <c r="E102" s="150"/>
      <c r="F102" s="150"/>
      <c r="G102" s="150"/>
      <c r="H102" s="150"/>
      <c r="I102" s="150"/>
      <c r="J102" s="151">
        <f>J151</f>
        <v>0</v>
      </c>
      <c r="K102" s="148"/>
      <c r="L102" s="152"/>
    </row>
    <row r="103" spans="1:31" s="10" customFormat="1" ht="19.899999999999999" hidden="1" customHeight="1">
      <c r="B103" s="153"/>
      <c r="C103" s="154"/>
      <c r="D103" s="155" t="s">
        <v>2089</v>
      </c>
      <c r="E103" s="156"/>
      <c r="F103" s="156"/>
      <c r="G103" s="156"/>
      <c r="H103" s="156"/>
      <c r="I103" s="156"/>
      <c r="J103" s="157">
        <f>J152</f>
        <v>0</v>
      </c>
      <c r="K103" s="154"/>
      <c r="L103" s="158"/>
    </row>
    <row r="104" spans="1:31" s="10" customFormat="1" ht="19.899999999999999" hidden="1" customHeight="1">
      <c r="B104" s="153"/>
      <c r="C104" s="154"/>
      <c r="D104" s="155" t="s">
        <v>2090</v>
      </c>
      <c r="E104" s="156"/>
      <c r="F104" s="156"/>
      <c r="G104" s="156"/>
      <c r="H104" s="156"/>
      <c r="I104" s="156"/>
      <c r="J104" s="157">
        <f>J161</f>
        <v>0</v>
      </c>
      <c r="K104" s="154"/>
      <c r="L104" s="158"/>
    </row>
    <row r="105" spans="1:31" s="10" customFormat="1" ht="19.899999999999999" hidden="1" customHeight="1">
      <c r="B105" s="153"/>
      <c r="C105" s="154"/>
      <c r="D105" s="155" t="s">
        <v>2091</v>
      </c>
      <c r="E105" s="156"/>
      <c r="F105" s="156"/>
      <c r="G105" s="156"/>
      <c r="H105" s="156"/>
      <c r="I105" s="156"/>
      <c r="J105" s="157">
        <f>J192</f>
        <v>0</v>
      </c>
      <c r="K105" s="154"/>
      <c r="L105" s="158"/>
    </row>
    <row r="106" spans="1:31" s="10" customFormat="1" ht="19.899999999999999" hidden="1" customHeight="1">
      <c r="B106" s="153"/>
      <c r="C106" s="154"/>
      <c r="D106" s="155" t="s">
        <v>2092</v>
      </c>
      <c r="E106" s="156"/>
      <c r="F106" s="156"/>
      <c r="G106" s="156"/>
      <c r="H106" s="156"/>
      <c r="I106" s="156"/>
      <c r="J106" s="157">
        <f>J229</f>
        <v>0</v>
      </c>
      <c r="K106" s="154"/>
      <c r="L106" s="158"/>
    </row>
    <row r="107" spans="1:31" s="10" customFormat="1" ht="19.899999999999999" hidden="1" customHeight="1">
      <c r="B107" s="153"/>
      <c r="C107" s="154"/>
      <c r="D107" s="155" t="s">
        <v>123</v>
      </c>
      <c r="E107" s="156"/>
      <c r="F107" s="156"/>
      <c r="G107" s="156"/>
      <c r="H107" s="156"/>
      <c r="I107" s="156"/>
      <c r="J107" s="157">
        <f>J255</f>
        <v>0</v>
      </c>
      <c r="K107" s="154"/>
      <c r="L107" s="158"/>
    </row>
    <row r="108" spans="1:31" s="2" customFormat="1" ht="21.75" hidden="1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hidden="1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ht="11.25" hidden="1"/>
    <row r="111" spans="1:31" ht="11.25" hidden="1"/>
    <row r="112" spans="1:31" ht="11.25" hidden="1"/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128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26.25" customHeight="1">
      <c r="A117" s="34"/>
      <c r="B117" s="35"/>
      <c r="C117" s="36"/>
      <c r="D117" s="36"/>
      <c r="E117" s="307" t="str">
        <f>E7</f>
        <v>Odloučené pracoviště Jilemnického - přístavba a stavební úpravy frézařské dílny</v>
      </c>
      <c r="F117" s="308"/>
      <c r="G117" s="308"/>
      <c r="H117" s="308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97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59" t="str">
        <f>E9</f>
        <v>SO 04 - Zdravotechnika</v>
      </c>
      <c r="F119" s="309"/>
      <c r="G119" s="309"/>
      <c r="H119" s="309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29" t="s">
        <v>22</v>
      </c>
      <c r="J121" s="66" t="str">
        <f>IF(J12="","",J12)</f>
        <v>5. 3. 2023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 xml:space="preserve"> </v>
      </c>
      <c r="G123" s="36"/>
      <c r="H123" s="36"/>
      <c r="I123" s="29" t="s">
        <v>29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IF(E18="","",E18)</f>
        <v>Vyplň údaj</v>
      </c>
      <c r="G124" s="36"/>
      <c r="H124" s="36"/>
      <c r="I124" s="29" t="s">
        <v>31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129</v>
      </c>
      <c r="D126" s="162" t="s">
        <v>58</v>
      </c>
      <c r="E126" s="162" t="s">
        <v>54</v>
      </c>
      <c r="F126" s="162" t="s">
        <v>55</v>
      </c>
      <c r="G126" s="162" t="s">
        <v>130</v>
      </c>
      <c r="H126" s="162" t="s">
        <v>131</v>
      </c>
      <c r="I126" s="162" t="s">
        <v>132</v>
      </c>
      <c r="J126" s="162" t="s">
        <v>101</v>
      </c>
      <c r="K126" s="163" t="s">
        <v>133</v>
      </c>
      <c r="L126" s="164"/>
      <c r="M126" s="75" t="s">
        <v>1</v>
      </c>
      <c r="N126" s="76" t="s">
        <v>37</v>
      </c>
      <c r="O126" s="76" t="s">
        <v>134</v>
      </c>
      <c r="P126" s="76" t="s">
        <v>135</v>
      </c>
      <c r="Q126" s="76" t="s">
        <v>136</v>
      </c>
      <c r="R126" s="76" t="s">
        <v>137</v>
      </c>
      <c r="S126" s="76" t="s">
        <v>138</v>
      </c>
      <c r="T126" s="77" t="s">
        <v>139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140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P128+P151</f>
        <v>0</v>
      </c>
      <c r="Q127" s="79"/>
      <c r="R127" s="167">
        <f>R128+R151</f>
        <v>0</v>
      </c>
      <c r="S127" s="79"/>
      <c r="T127" s="168">
        <f>T128+T151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103</v>
      </c>
      <c r="BK127" s="169">
        <f>BK128+BK151</f>
        <v>0</v>
      </c>
    </row>
    <row r="128" spans="1:63" s="12" customFormat="1" ht="25.9" customHeight="1">
      <c r="B128" s="170"/>
      <c r="C128" s="171"/>
      <c r="D128" s="172" t="s">
        <v>72</v>
      </c>
      <c r="E128" s="173" t="s">
        <v>141</v>
      </c>
      <c r="F128" s="173" t="s">
        <v>142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P129+P139+P142+P147</f>
        <v>0</v>
      </c>
      <c r="Q128" s="178"/>
      <c r="R128" s="179">
        <f>R129+R139+R142+R147</f>
        <v>0</v>
      </c>
      <c r="S128" s="178"/>
      <c r="T128" s="180">
        <f>T129+T139+T142+T147</f>
        <v>0</v>
      </c>
      <c r="AR128" s="181" t="s">
        <v>81</v>
      </c>
      <c r="AT128" s="182" t="s">
        <v>72</v>
      </c>
      <c r="AU128" s="182" t="s">
        <v>73</v>
      </c>
      <c r="AY128" s="181" t="s">
        <v>143</v>
      </c>
      <c r="BK128" s="183">
        <f>BK129+BK139+BK142+BK147</f>
        <v>0</v>
      </c>
    </row>
    <row r="129" spans="1:65" s="12" customFormat="1" ht="22.9" customHeight="1">
      <c r="B129" s="170"/>
      <c r="C129" s="171"/>
      <c r="D129" s="172" t="s">
        <v>72</v>
      </c>
      <c r="E129" s="184" t="s">
        <v>81</v>
      </c>
      <c r="F129" s="184" t="s">
        <v>144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SUM(P130:P138)</f>
        <v>0</v>
      </c>
      <c r="Q129" s="178"/>
      <c r="R129" s="179">
        <f>SUM(R130:R138)</f>
        <v>0</v>
      </c>
      <c r="S129" s="178"/>
      <c r="T129" s="180">
        <f>SUM(T130:T138)</f>
        <v>0</v>
      </c>
      <c r="AR129" s="181" t="s">
        <v>81</v>
      </c>
      <c r="AT129" s="182" t="s">
        <v>72</v>
      </c>
      <c r="AU129" s="182" t="s">
        <v>81</v>
      </c>
      <c r="AY129" s="181" t="s">
        <v>143</v>
      </c>
      <c r="BK129" s="183">
        <f>SUM(BK130:BK138)</f>
        <v>0</v>
      </c>
    </row>
    <row r="130" spans="1:65" s="2" customFormat="1" ht="16.5" customHeight="1">
      <c r="A130" s="34"/>
      <c r="B130" s="35"/>
      <c r="C130" s="186" t="s">
        <v>81</v>
      </c>
      <c r="D130" s="186" t="s">
        <v>145</v>
      </c>
      <c r="E130" s="187" t="s">
        <v>2093</v>
      </c>
      <c r="F130" s="188" t="s">
        <v>2094</v>
      </c>
      <c r="G130" s="189" t="s">
        <v>148</v>
      </c>
      <c r="H130" s="190">
        <v>25</v>
      </c>
      <c r="I130" s="191"/>
      <c r="J130" s="192">
        <f t="shared" ref="J130:J138" si="0">ROUND(I130*H130,2)</f>
        <v>0</v>
      </c>
      <c r="K130" s="188" t="s">
        <v>1</v>
      </c>
      <c r="L130" s="39"/>
      <c r="M130" s="193" t="s">
        <v>1</v>
      </c>
      <c r="N130" s="194" t="s">
        <v>38</v>
      </c>
      <c r="O130" s="71"/>
      <c r="P130" s="195">
        <f t="shared" ref="P130:P138" si="1">O130*H130</f>
        <v>0</v>
      </c>
      <c r="Q130" s="195">
        <v>0</v>
      </c>
      <c r="R130" s="195">
        <f t="shared" ref="R130:R138" si="2">Q130*H130</f>
        <v>0</v>
      </c>
      <c r="S130" s="195">
        <v>0</v>
      </c>
      <c r="T130" s="196">
        <f t="shared" ref="T130:T138" si="3"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150</v>
      </c>
      <c r="AT130" s="197" t="s">
        <v>145</v>
      </c>
      <c r="AU130" s="197" t="s">
        <v>83</v>
      </c>
      <c r="AY130" s="17" t="s">
        <v>143</v>
      </c>
      <c r="BE130" s="198">
        <f t="shared" ref="BE130:BE138" si="4">IF(N130="základní",J130,0)</f>
        <v>0</v>
      </c>
      <c r="BF130" s="198">
        <f t="shared" ref="BF130:BF138" si="5">IF(N130="snížená",J130,0)</f>
        <v>0</v>
      </c>
      <c r="BG130" s="198">
        <f t="shared" ref="BG130:BG138" si="6">IF(N130="zákl. přenesená",J130,0)</f>
        <v>0</v>
      </c>
      <c r="BH130" s="198">
        <f t="shared" ref="BH130:BH138" si="7">IF(N130="sníž. přenesená",J130,0)</f>
        <v>0</v>
      </c>
      <c r="BI130" s="198">
        <f t="shared" ref="BI130:BI138" si="8">IF(N130="nulová",J130,0)</f>
        <v>0</v>
      </c>
      <c r="BJ130" s="17" t="s">
        <v>81</v>
      </c>
      <c r="BK130" s="198">
        <f t="shared" ref="BK130:BK138" si="9">ROUND(I130*H130,2)</f>
        <v>0</v>
      </c>
      <c r="BL130" s="17" t="s">
        <v>150</v>
      </c>
      <c r="BM130" s="197" t="s">
        <v>2095</v>
      </c>
    </row>
    <row r="131" spans="1:65" s="2" customFormat="1" ht="24.2" customHeight="1">
      <c r="A131" s="34"/>
      <c r="B131" s="35"/>
      <c r="C131" s="186" t="s">
        <v>83</v>
      </c>
      <c r="D131" s="186" t="s">
        <v>145</v>
      </c>
      <c r="E131" s="187" t="s">
        <v>2096</v>
      </c>
      <c r="F131" s="188" t="s">
        <v>2097</v>
      </c>
      <c r="G131" s="189" t="s">
        <v>148</v>
      </c>
      <c r="H131" s="190">
        <v>82</v>
      </c>
      <c r="I131" s="191"/>
      <c r="J131" s="192">
        <f t="shared" si="0"/>
        <v>0</v>
      </c>
      <c r="K131" s="188" t="s">
        <v>1</v>
      </c>
      <c r="L131" s="39"/>
      <c r="M131" s="193" t="s">
        <v>1</v>
      </c>
      <c r="N131" s="194" t="s">
        <v>38</v>
      </c>
      <c r="O131" s="71"/>
      <c r="P131" s="195">
        <f t="shared" si="1"/>
        <v>0</v>
      </c>
      <c r="Q131" s="195">
        <v>0</v>
      </c>
      <c r="R131" s="195">
        <f t="shared" si="2"/>
        <v>0</v>
      </c>
      <c r="S131" s="195">
        <v>0</v>
      </c>
      <c r="T131" s="196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150</v>
      </c>
      <c r="AT131" s="197" t="s">
        <v>145</v>
      </c>
      <c r="AU131" s="197" t="s">
        <v>83</v>
      </c>
      <c r="AY131" s="17" t="s">
        <v>143</v>
      </c>
      <c r="BE131" s="198">
        <f t="shared" si="4"/>
        <v>0</v>
      </c>
      <c r="BF131" s="198">
        <f t="shared" si="5"/>
        <v>0</v>
      </c>
      <c r="BG131" s="198">
        <f t="shared" si="6"/>
        <v>0</v>
      </c>
      <c r="BH131" s="198">
        <f t="shared" si="7"/>
        <v>0</v>
      </c>
      <c r="BI131" s="198">
        <f t="shared" si="8"/>
        <v>0</v>
      </c>
      <c r="BJ131" s="17" t="s">
        <v>81</v>
      </c>
      <c r="BK131" s="198">
        <f t="shared" si="9"/>
        <v>0</v>
      </c>
      <c r="BL131" s="17" t="s">
        <v>150</v>
      </c>
      <c r="BM131" s="197" t="s">
        <v>2098</v>
      </c>
    </row>
    <row r="132" spans="1:65" s="2" customFormat="1" ht="16.5" customHeight="1">
      <c r="A132" s="34"/>
      <c r="B132" s="35"/>
      <c r="C132" s="186" t="s">
        <v>159</v>
      </c>
      <c r="D132" s="186" t="s">
        <v>145</v>
      </c>
      <c r="E132" s="187" t="s">
        <v>2099</v>
      </c>
      <c r="F132" s="188" t="s">
        <v>2100</v>
      </c>
      <c r="G132" s="189" t="s">
        <v>148</v>
      </c>
      <c r="H132" s="190">
        <v>4</v>
      </c>
      <c r="I132" s="191"/>
      <c r="J132" s="192">
        <f t="shared" si="0"/>
        <v>0</v>
      </c>
      <c r="K132" s="188" t="s">
        <v>1</v>
      </c>
      <c r="L132" s="39"/>
      <c r="M132" s="193" t="s">
        <v>1</v>
      </c>
      <c r="N132" s="194" t="s">
        <v>38</v>
      </c>
      <c r="O132" s="71"/>
      <c r="P132" s="195">
        <f t="shared" si="1"/>
        <v>0</v>
      </c>
      <c r="Q132" s="195">
        <v>0</v>
      </c>
      <c r="R132" s="195">
        <f t="shared" si="2"/>
        <v>0</v>
      </c>
      <c r="S132" s="195">
        <v>0</v>
      </c>
      <c r="T132" s="196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150</v>
      </c>
      <c r="AT132" s="197" t="s">
        <v>145</v>
      </c>
      <c r="AU132" s="197" t="s">
        <v>83</v>
      </c>
      <c r="AY132" s="17" t="s">
        <v>143</v>
      </c>
      <c r="BE132" s="198">
        <f t="shared" si="4"/>
        <v>0</v>
      </c>
      <c r="BF132" s="198">
        <f t="shared" si="5"/>
        <v>0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7" t="s">
        <v>81</v>
      </c>
      <c r="BK132" s="198">
        <f t="shared" si="9"/>
        <v>0</v>
      </c>
      <c r="BL132" s="17" t="s">
        <v>150</v>
      </c>
      <c r="BM132" s="197" t="s">
        <v>2101</v>
      </c>
    </row>
    <row r="133" spans="1:65" s="2" customFormat="1" ht="24.2" customHeight="1">
      <c r="A133" s="34"/>
      <c r="B133" s="35"/>
      <c r="C133" s="186" t="s">
        <v>150</v>
      </c>
      <c r="D133" s="186" t="s">
        <v>145</v>
      </c>
      <c r="E133" s="187" t="s">
        <v>2102</v>
      </c>
      <c r="F133" s="188" t="s">
        <v>2103</v>
      </c>
      <c r="G133" s="189" t="s">
        <v>148</v>
      </c>
      <c r="H133" s="190">
        <v>86</v>
      </c>
      <c r="I133" s="191"/>
      <c r="J133" s="192">
        <f t="shared" si="0"/>
        <v>0</v>
      </c>
      <c r="K133" s="188" t="s">
        <v>1</v>
      </c>
      <c r="L133" s="39"/>
      <c r="M133" s="193" t="s">
        <v>1</v>
      </c>
      <c r="N133" s="194" t="s">
        <v>38</v>
      </c>
      <c r="O133" s="71"/>
      <c r="P133" s="195">
        <f t="shared" si="1"/>
        <v>0</v>
      </c>
      <c r="Q133" s="195">
        <v>0</v>
      </c>
      <c r="R133" s="195">
        <f t="shared" si="2"/>
        <v>0</v>
      </c>
      <c r="S133" s="195">
        <v>0</v>
      </c>
      <c r="T133" s="196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150</v>
      </c>
      <c r="AT133" s="197" t="s">
        <v>145</v>
      </c>
      <c r="AU133" s="197" t="s">
        <v>83</v>
      </c>
      <c r="AY133" s="17" t="s">
        <v>143</v>
      </c>
      <c r="BE133" s="198">
        <f t="shared" si="4"/>
        <v>0</v>
      </c>
      <c r="BF133" s="198">
        <f t="shared" si="5"/>
        <v>0</v>
      </c>
      <c r="BG133" s="198">
        <f t="shared" si="6"/>
        <v>0</v>
      </c>
      <c r="BH133" s="198">
        <f t="shared" si="7"/>
        <v>0</v>
      </c>
      <c r="BI133" s="198">
        <f t="shared" si="8"/>
        <v>0</v>
      </c>
      <c r="BJ133" s="17" t="s">
        <v>81</v>
      </c>
      <c r="BK133" s="198">
        <f t="shared" si="9"/>
        <v>0</v>
      </c>
      <c r="BL133" s="17" t="s">
        <v>150</v>
      </c>
      <c r="BM133" s="197" t="s">
        <v>2104</v>
      </c>
    </row>
    <row r="134" spans="1:65" s="2" customFormat="1" ht="33" customHeight="1">
      <c r="A134" s="34"/>
      <c r="B134" s="35"/>
      <c r="C134" s="186" t="s">
        <v>172</v>
      </c>
      <c r="D134" s="186" t="s">
        <v>145</v>
      </c>
      <c r="E134" s="187" t="s">
        <v>2105</v>
      </c>
      <c r="F134" s="188" t="s">
        <v>2106</v>
      </c>
      <c r="G134" s="189" t="s">
        <v>148</v>
      </c>
      <c r="H134" s="190">
        <v>25</v>
      </c>
      <c r="I134" s="191"/>
      <c r="J134" s="192">
        <f t="shared" si="0"/>
        <v>0</v>
      </c>
      <c r="K134" s="188" t="s">
        <v>1</v>
      </c>
      <c r="L134" s="39"/>
      <c r="M134" s="193" t="s">
        <v>1</v>
      </c>
      <c r="N134" s="194" t="s">
        <v>38</v>
      </c>
      <c r="O134" s="71"/>
      <c r="P134" s="195">
        <f t="shared" si="1"/>
        <v>0</v>
      </c>
      <c r="Q134" s="195">
        <v>0</v>
      </c>
      <c r="R134" s="195">
        <f t="shared" si="2"/>
        <v>0</v>
      </c>
      <c r="S134" s="195">
        <v>0</v>
      </c>
      <c r="T134" s="196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150</v>
      </c>
      <c r="AT134" s="197" t="s">
        <v>145</v>
      </c>
      <c r="AU134" s="197" t="s">
        <v>83</v>
      </c>
      <c r="AY134" s="17" t="s">
        <v>143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7" t="s">
        <v>81</v>
      </c>
      <c r="BK134" s="198">
        <f t="shared" si="9"/>
        <v>0</v>
      </c>
      <c r="BL134" s="17" t="s">
        <v>150</v>
      </c>
      <c r="BM134" s="197" t="s">
        <v>2107</v>
      </c>
    </row>
    <row r="135" spans="1:65" s="2" customFormat="1" ht="24.2" customHeight="1">
      <c r="A135" s="34"/>
      <c r="B135" s="35"/>
      <c r="C135" s="186" t="s">
        <v>162</v>
      </c>
      <c r="D135" s="186" t="s">
        <v>145</v>
      </c>
      <c r="E135" s="187" t="s">
        <v>2108</v>
      </c>
      <c r="F135" s="188" t="s">
        <v>2109</v>
      </c>
      <c r="G135" s="189" t="s">
        <v>148</v>
      </c>
      <c r="H135" s="190">
        <v>86</v>
      </c>
      <c r="I135" s="191"/>
      <c r="J135" s="192">
        <f t="shared" si="0"/>
        <v>0</v>
      </c>
      <c r="K135" s="188" t="s">
        <v>1</v>
      </c>
      <c r="L135" s="39"/>
      <c r="M135" s="193" t="s">
        <v>1</v>
      </c>
      <c r="N135" s="194" t="s">
        <v>38</v>
      </c>
      <c r="O135" s="71"/>
      <c r="P135" s="195">
        <f t="shared" si="1"/>
        <v>0</v>
      </c>
      <c r="Q135" s="195">
        <v>0</v>
      </c>
      <c r="R135" s="195">
        <f t="shared" si="2"/>
        <v>0</v>
      </c>
      <c r="S135" s="195">
        <v>0</v>
      </c>
      <c r="T135" s="196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150</v>
      </c>
      <c r="AT135" s="197" t="s">
        <v>145</v>
      </c>
      <c r="AU135" s="197" t="s">
        <v>83</v>
      </c>
      <c r="AY135" s="17" t="s">
        <v>143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17" t="s">
        <v>81</v>
      </c>
      <c r="BK135" s="198">
        <f t="shared" si="9"/>
        <v>0</v>
      </c>
      <c r="BL135" s="17" t="s">
        <v>150</v>
      </c>
      <c r="BM135" s="197" t="s">
        <v>2110</v>
      </c>
    </row>
    <row r="136" spans="1:65" s="2" customFormat="1" ht="24.2" customHeight="1">
      <c r="A136" s="34"/>
      <c r="B136" s="35"/>
      <c r="C136" s="186" t="s">
        <v>185</v>
      </c>
      <c r="D136" s="186" t="s">
        <v>145</v>
      </c>
      <c r="E136" s="187" t="s">
        <v>2111</v>
      </c>
      <c r="F136" s="188" t="s">
        <v>2112</v>
      </c>
      <c r="G136" s="189" t="s">
        <v>167</v>
      </c>
      <c r="H136" s="190">
        <v>25</v>
      </c>
      <c r="I136" s="191"/>
      <c r="J136" s="192">
        <f t="shared" si="0"/>
        <v>0</v>
      </c>
      <c r="K136" s="188" t="s">
        <v>1</v>
      </c>
      <c r="L136" s="39"/>
      <c r="M136" s="193" t="s">
        <v>1</v>
      </c>
      <c r="N136" s="194" t="s">
        <v>38</v>
      </c>
      <c r="O136" s="71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150</v>
      </c>
      <c r="AT136" s="197" t="s">
        <v>145</v>
      </c>
      <c r="AU136" s="197" t="s">
        <v>83</v>
      </c>
      <c r="AY136" s="17" t="s">
        <v>143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7" t="s">
        <v>81</v>
      </c>
      <c r="BK136" s="198">
        <f t="shared" si="9"/>
        <v>0</v>
      </c>
      <c r="BL136" s="17" t="s">
        <v>150</v>
      </c>
      <c r="BM136" s="197" t="s">
        <v>2113</v>
      </c>
    </row>
    <row r="137" spans="1:65" s="2" customFormat="1" ht="16.5" customHeight="1">
      <c r="A137" s="34"/>
      <c r="B137" s="35"/>
      <c r="C137" s="227" t="s">
        <v>168</v>
      </c>
      <c r="D137" s="227" t="s">
        <v>219</v>
      </c>
      <c r="E137" s="228" t="s">
        <v>2114</v>
      </c>
      <c r="F137" s="229" t="s">
        <v>2115</v>
      </c>
      <c r="G137" s="230" t="s">
        <v>167</v>
      </c>
      <c r="H137" s="231">
        <v>18</v>
      </c>
      <c r="I137" s="232"/>
      <c r="J137" s="233">
        <f t="shared" si="0"/>
        <v>0</v>
      </c>
      <c r="K137" s="229" t="s">
        <v>1</v>
      </c>
      <c r="L137" s="234"/>
      <c r="M137" s="235" t="s">
        <v>1</v>
      </c>
      <c r="N137" s="236" t="s">
        <v>38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168</v>
      </c>
      <c r="AT137" s="197" t="s">
        <v>219</v>
      </c>
      <c r="AU137" s="197" t="s">
        <v>83</v>
      </c>
      <c r="AY137" s="17" t="s">
        <v>143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81</v>
      </c>
      <c r="BK137" s="198">
        <f t="shared" si="9"/>
        <v>0</v>
      </c>
      <c r="BL137" s="17" t="s">
        <v>150</v>
      </c>
      <c r="BM137" s="197" t="s">
        <v>2116</v>
      </c>
    </row>
    <row r="138" spans="1:65" s="2" customFormat="1" ht="16.5" customHeight="1">
      <c r="A138" s="34"/>
      <c r="B138" s="35"/>
      <c r="C138" s="227" t="s">
        <v>206</v>
      </c>
      <c r="D138" s="227" t="s">
        <v>219</v>
      </c>
      <c r="E138" s="228" t="s">
        <v>2117</v>
      </c>
      <c r="F138" s="229" t="s">
        <v>2118</v>
      </c>
      <c r="G138" s="230" t="s">
        <v>167</v>
      </c>
      <c r="H138" s="231">
        <v>31</v>
      </c>
      <c r="I138" s="232"/>
      <c r="J138" s="233">
        <f t="shared" si="0"/>
        <v>0</v>
      </c>
      <c r="K138" s="229" t="s">
        <v>1</v>
      </c>
      <c r="L138" s="234"/>
      <c r="M138" s="235" t="s">
        <v>1</v>
      </c>
      <c r="N138" s="236" t="s">
        <v>38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168</v>
      </c>
      <c r="AT138" s="197" t="s">
        <v>219</v>
      </c>
      <c r="AU138" s="197" t="s">
        <v>83</v>
      </c>
      <c r="AY138" s="17" t="s">
        <v>143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81</v>
      </c>
      <c r="BK138" s="198">
        <f t="shared" si="9"/>
        <v>0</v>
      </c>
      <c r="BL138" s="17" t="s">
        <v>150</v>
      </c>
      <c r="BM138" s="197" t="s">
        <v>2119</v>
      </c>
    </row>
    <row r="139" spans="1:65" s="12" customFormat="1" ht="22.9" customHeight="1">
      <c r="B139" s="170"/>
      <c r="C139" s="171"/>
      <c r="D139" s="172" t="s">
        <v>72</v>
      </c>
      <c r="E139" s="184" t="s">
        <v>162</v>
      </c>
      <c r="F139" s="184" t="s">
        <v>2120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SUM(P140:P141)</f>
        <v>0</v>
      </c>
      <c r="Q139" s="178"/>
      <c r="R139" s="179">
        <f>SUM(R140:R141)</f>
        <v>0</v>
      </c>
      <c r="S139" s="178"/>
      <c r="T139" s="180">
        <f>SUM(T140:T141)</f>
        <v>0</v>
      </c>
      <c r="AR139" s="181" t="s">
        <v>81</v>
      </c>
      <c r="AT139" s="182" t="s">
        <v>72</v>
      </c>
      <c r="AU139" s="182" t="s">
        <v>81</v>
      </c>
      <c r="AY139" s="181" t="s">
        <v>143</v>
      </c>
      <c r="BK139" s="183">
        <f>SUM(BK140:BK141)</f>
        <v>0</v>
      </c>
    </row>
    <row r="140" spans="1:65" s="2" customFormat="1" ht="24.2" customHeight="1">
      <c r="A140" s="34"/>
      <c r="B140" s="35"/>
      <c r="C140" s="186" t="s">
        <v>175</v>
      </c>
      <c r="D140" s="186" t="s">
        <v>145</v>
      </c>
      <c r="E140" s="187" t="s">
        <v>2121</v>
      </c>
      <c r="F140" s="188" t="s">
        <v>2122</v>
      </c>
      <c r="G140" s="189" t="s">
        <v>323</v>
      </c>
      <c r="H140" s="190">
        <v>78</v>
      </c>
      <c r="I140" s="191"/>
      <c r="J140" s="192">
        <f>ROUND(I140*H140,2)</f>
        <v>0</v>
      </c>
      <c r="K140" s="188" t="s">
        <v>1</v>
      </c>
      <c r="L140" s="39"/>
      <c r="M140" s="193" t="s">
        <v>1</v>
      </c>
      <c r="N140" s="194" t="s">
        <v>38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150</v>
      </c>
      <c r="AT140" s="197" t="s">
        <v>145</v>
      </c>
      <c r="AU140" s="197" t="s">
        <v>83</v>
      </c>
      <c r="AY140" s="17" t="s">
        <v>143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81</v>
      </c>
      <c r="BK140" s="198">
        <f>ROUND(I140*H140,2)</f>
        <v>0</v>
      </c>
      <c r="BL140" s="17" t="s">
        <v>150</v>
      </c>
      <c r="BM140" s="197" t="s">
        <v>2123</v>
      </c>
    </row>
    <row r="141" spans="1:65" s="2" customFormat="1" ht="24.2" customHeight="1">
      <c r="A141" s="34"/>
      <c r="B141" s="35"/>
      <c r="C141" s="186" t="s">
        <v>218</v>
      </c>
      <c r="D141" s="186" t="s">
        <v>145</v>
      </c>
      <c r="E141" s="187" t="s">
        <v>2124</v>
      </c>
      <c r="F141" s="188" t="s">
        <v>2122</v>
      </c>
      <c r="G141" s="189" t="s">
        <v>323</v>
      </c>
      <c r="H141" s="190">
        <v>24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38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150</v>
      </c>
      <c r="AT141" s="197" t="s">
        <v>145</v>
      </c>
      <c r="AU141" s="197" t="s">
        <v>83</v>
      </c>
      <c r="AY141" s="17" t="s">
        <v>143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81</v>
      </c>
      <c r="BK141" s="198">
        <f>ROUND(I141*H141,2)</f>
        <v>0</v>
      </c>
      <c r="BL141" s="17" t="s">
        <v>150</v>
      </c>
      <c r="BM141" s="197" t="s">
        <v>2125</v>
      </c>
    </row>
    <row r="142" spans="1:65" s="12" customFormat="1" ht="22.9" customHeight="1">
      <c r="B142" s="170"/>
      <c r="C142" s="171"/>
      <c r="D142" s="172" t="s">
        <v>72</v>
      </c>
      <c r="E142" s="184" t="s">
        <v>2126</v>
      </c>
      <c r="F142" s="184" t="s">
        <v>2127</v>
      </c>
      <c r="G142" s="171"/>
      <c r="H142" s="171"/>
      <c r="I142" s="174"/>
      <c r="J142" s="185">
        <f>BK142</f>
        <v>0</v>
      </c>
      <c r="K142" s="171"/>
      <c r="L142" s="176"/>
      <c r="M142" s="177"/>
      <c r="N142" s="178"/>
      <c r="O142" s="178"/>
      <c r="P142" s="179">
        <f>SUM(P143:P146)</f>
        <v>0</v>
      </c>
      <c r="Q142" s="178"/>
      <c r="R142" s="179">
        <f>SUM(R143:R146)</f>
        <v>0</v>
      </c>
      <c r="S142" s="178"/>
      <c r="T142" s="180">
        <f>SUM(T143:T146)</f>
        <v>0</v>
      </c>
      <c r="AR142" s="181" t="s">
        <v>81</v>
      </c>
      <c r="AT142" s="182" t="s">
        <v>72</v>
      </c>
      <c r="AU142" s="182" t="s">
        <v>81</v>
      </c>
      <c r="AY142" s="181" t="s">
        <v>143</v>
      </c>
      <c r="BK142" s="183">
        <f>SUM(BK143:BK146)</f>
        <v>0</v>
      </c>
    </row>
    <row r="143" spans="1:65" s="2" customFormat="1" ht="33" customHeight="1">
      <c r="A143" s="34"/>
      <c r="B143" s="35"/>
      <c r="C143" s="186" t="s">
        <v>181</v>
      </c>
      <c r="D143" s="186" t="s">
        <v>145</v>
      </c>
      <c r="E143" s="187" t="s">
        <v>2128</v>
      </c>
      <c r="F143" s="188" t="s">
        <v>2129</v>
      </c>
      <c r="G143" s="189" t="s">
        <v>323</v>
      </c>
      <c r="H143" s="190">
        <v>120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150</v>
      </c>
      <c r="AT143" s="197" t="s">
        <v>145</v>
      </c>
      <c r="AU143" s="197" t="s">
        <v>83</v>
      </c>
      <c r="AY143" s="17" t="s">
        <v>143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81</v>
      </c>
      <c r="BK143" s="198">
        <f>ROUND(I143*H143,2)</f>
        <v>0</v>
      </c>
      <c r="BL143" s="17" t="s">
        <v>150</v>
      </c>
      <c r="BM143" s="197" t="s">
        <v>2130</v>
      </c>
    </row>
    <row r="144" spans="1:65" s="2" customFormat="1" ht="24.2" customHeight="1">
      <c r="A144" s="34"/>
      <c r="B144" s="35"/>
      <c r="C144" s="186" t="s">
        <v>226</v>
      </c>
      <c r="D144" s="186" t="s">
        <v>145</v>
      </c>
      <c r="E144" s="187" t="s">
        <v>2131</v>
      </c>
      <c r="F144" s="188" t="s">
        <v>2132</v>
      </c>
      <c r="G144" s="189" t="s">
        <v>323</v>
      </c>
      <c r="H144" s="190">
        <v>80</v>
      </c>
      <c r="I144" s="191"/>
      <c r="J144" s="192">
        <f>ROUND(I144*H144,2)</f>
        <v>0</v>
      </c>
      <c r="K144" s="188" t="s">
        <v>1</v>
      </c>
      <c r="L144" s="39"/>
      <c r="M144" s="193" t="s">
        <v>1</v>
      </c>
      <c r="N144" s="194" t="s">
        <v>38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150</v>
      </c>
      <c r="AT144" s="197" t="s">
        <v>145</v>
      </c>
      <c r="AU144" s="197" t="s">
        <v>83</v>
      </c>
      <c r="AY144" s="17" t="s">
        <v>143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81</v>
      </c>
      <c r="BK144" s="198">
        <f>ROUND(I144*H144,2)</f>
        <v>0</v>
      </c>
      <c r="BL144" s="17" t="s">
        <v>150</v>
      </c>
      <c r="BM144" s="197" t="s">
        <v>2133</v>
      </c>
    </row>
    <row r="145" spans="1:65" s="2" customFormat="1" ht="16.5" customHeight="1">
      <c r="A145" s="34"/>
      <c r="B145" s="35"/>
      <c r="C145" s="186" t="s">
        <v>188</v>
      </c>
      <c r="D145" s="186" t="s">
        <v>145</v>
      </c>
      <c r="E145" s="187" t="s">
        <v>2134</v>
      </c>
      <c r="F145" s="188" t="s">
        <v>2135</v>
      </c>
      <c r="G145" s="189" t="s">
        <v>215</v>
      </c>
      <c r="H145" s="190">
        <v>12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38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150</v>
      </c>
      <c r="AT145" s="197" t="s">
        <v>145</v>
      </c>
      <c r="AU145" s="197" t="s">
        <v>83</v>
      </c>
      <c r="AY145" s="17" t="s">
        <v>143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81</v>
      </c>
      <c r="BK145" s="198">
        <f>ROUND(I145*H145,2)</f>
        <v>0</v>
      </c>
      <c r="BL145" s="17" t="s">
        <v>150</v>
      </c>
      <c r="BM145" s="197" t="s">
        <v>2136</v>
      </c>
    </row>
    <row r="146" spans="1:65" s="2" customFormat="1" ht="16.5" customHeight="1">
      <c r="A146" s="34"/>
      <c r="B146" s="35"/>
      <c r="C146" s="186" t="s">
        <v>8</v>
      </c>
      <c r="D146" s="186" t="s">
        <v>145</v>
      </c>
      <c r="E146" s="187" t="s">
        <v>2137</v>
      </c>
      <c r="F146" s="188" t="s">
        <v>2127</v>
      </c>
      <c r="G146" s="189" t="s">
        <v>2138</v>
      </c>
      <c r="H146" s="190">
        <v>36</v>
      </c>
      <c r="I146" s="191"/>
      <c r="J146" s="192">
        <f>ROUND(I146*H146,2)</f>
        <v>0</v>
      </c>
      <c r="K146" s="188" t="s">
        <v>1</v>
      </c>
      <c r="L146" s="39"/>
      <c r="M146" s="193" t="s">
        <v>1</v>
      </c>
      <c r="N146" s="194" t="s">
        <v>38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150</v>
      </c>
      <c r="AT146" s="197" t="s">
        <v>145</v>
      </c>
      <c r="AU146" s="197" t="s">
        <v>83</v>
      </c>
      <c r="AY146" s="17" t="s">
        <v>143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81</v>
      </c>
      <c r="BK146" s="198">
        <f>ROUND(I146*H146,2)</f>
        <v>0</v>
      </c>
      <c r="BL146" s="17" t="s">
        <v>150</v>
      </c>
      <c r="BM146" s="197" t="s">
        <v>2139</v>
      </c>
    </row>
    <row r="147" spans="1:65" s="12" customFormat="1" ht="22.9" customHeight="1">
      <c r="B147" s="170"/>
      <c r="C147" s="171"/>
      <c r="D147" s="172" t="s">
        <v>72</v>
      </c>
      <c r="E147" s="184" t="s">
        <v>206</v>
      </c>
      <c r="F147" s="184" t="s">
        <v>490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SUM(P148:P150)</f>
        <v>0</v>
      </c>
      <c r="Q147" s="178"/>
      <c r="R147" s="179">
        <f>SUM(R148:R150)</f>
        <v>0</v>
      </c>
      <c r="S147" s="178"/>
      <c r="T147" s="180">
        <f>SUM(T148:T150)</f>
        <v>0</v>
      </c>
      <c r="AR147" s="181" t="s">
        <v>81</v>
      </c>
      <c r="AT147" s="182" t="s">
        <v>72</v>
      </c>
      <c r="AU147" s="182" t="s">
        <v>81</v>
      </c>
      <c r="AY147" s="181" t="s">
        <v>143</v>
      </c>
      <c r="BK147" s="183">
        <f>SUM(BK148:BK150)</f>
        <v>0</v>
      </c>
    </row>
    <row r="148" spans="1:65" s="2" customFormat="1" ht="24.2" customHeight="1">
      <c r="A148" s="34"/>
      <c r="B148" s="35"/>
      <c r="C148" s="186" t="s">
        <v>195</v>
      </c>
      <c r="D148" s="186" t="s">
        <v>145</v>
      </c>
      <c r="E148" s="187" t="s">
        <v>2140</v>
      </c>
      <c r="F148" s="188" t="s">
        <v>2141</v>
      </c>
      <c r="G148" s="189" t="s">
        <v>323</v>
      </c>
      <c r="H148" s="190">
        <v>1</v>
      </c>
      <c r="I148" s="191"/>
      <c r="J148" s="192">
        <f>ROUND(I148*H148,2)</f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150</v>
      </c>
      <c r="AT148" s="197" t="s">
        <v>145</v>
      </c>
      <c r="AU148" s="197" t="s">
        <v>83</v>
      </c>
      <c r="AY148" s="17" t="s">
        <v>143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81</v>
      </c>
      <c r="BK148" s="198">
        <f>ROUND(I148*H148,2)</f>
        <v>0</v>
      </c>
      <c r="BL148" s="17" t="s">
        <v>150</v>
      </c>
      <c r="BM148" s="197" t="s">
        <v>2142</v>
      </c>
    </row>
    <row r="149" spans="1:65" s="2" customFormat="1" ht="24.2" customHeight="1">
      <c r="A149" s="34"/>
      <c r="B149" s="35"/>
      <c r="C149" s="186" t="s">
        <v>241</v>
      </c>
      <c r="D149" s="186" t="s">
        <v>145</v>
      </c>
      <c r="E149" s="187" t="s">
        <v>2143</v>
      </c>
      <c r="F149" s="188" t="s">
        <v>2144</v>
      </c>
      <c r="G149" s="189" t="s">
        <v>323</v>
      </c>
      <c r="H149" s="190">
        <v>78</v>
      </c>
      <c r="I149" s="191"/>
      <c r="J149" s="192">
        <f>ROUND(I149*H149,2)</f>
        <v>0</v>
      </c>
      <c r="K149" s="188" t="s">
        <v>1</v>
      </c>
      <c r="L149" s="39"/>
      <c r="M149" s="193" t="s">
        <v>1</v>
      </c>
      <c r="N149" s="194" t="s">
        <v>38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150</v>
      </c>
      <c r="AT149" s="197" t="s">
        <v>145</v>
      </c>
      <c r="AU149" s="197" t="s">
        <v>83</v>
      </c>
      <c r="AY149" s="17" t="s">
        <v>143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81</v>
      </c>
      <c r="BK149" s="198">
        <f>ROUND(I149*H149,2)</f>
        <v>0</v>
      </c>
      <c r="BL149" s="17" t="s">
        <v>150</v>
      </c>
      <c r="BM149" s="197" t="s">
        <v>2145</v>
      </c>
    </row>
    <row r="150" spans="1:65" s="2" customFormat="1" ht="24.2" customHeight="1">
      <c r="A150" s="34"/>
      <c r="B150" s="35"/>
      <c r="C150" s="186" t="s">
        <v>209</v>
      </c>
      <c r="D150" s="186" t="s">
        <v>145</v>
      </c>
      <c r="E150" s="187" t="s">
        <v>2146</v>
      </c>
      <c r="F150" s="188" t="s">
        <v>2147</v>
      </c>
      <c r="G150" s="189" t="s">
        <v>323</v>
      </c>
      <c r="H150" s="190">
        <v>24</v>
      </c>
      <c r="I150" s="191"/>
      <c r="J150" s="192">
        <f>ROUND(I150*H150,2)</f>
        <v>0</v>
      </c>
      <c r="K150" s="188" t="s">
        <v>1</v>
      </c>
      <c r="L150" s="39"/>
      <c r="M150" s="193" t="s">
        <v>1</v>
      </c>
      <c r="N150" s="194" t="s">
        <v>38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150</v>
      </c>
      <c r="AT150" s="197" t="s">
        <v>145</v>
      </c>
      <c r="AU150" s="197" t="s">
        <v>83</v>
      </c>
      <c r="AY150" s="17" t="s">
        <v>143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81</v>
      </c>
      <c r="BK150" s="198">
        <f>ROUND(I150*H150,2)</f>
        <v>0</v>
      </c>
      <c r="BL150" s="17" t="s">
        <v>150</v>
      </c>
      <c r="BM150" s="197" t="s">
        <v>2148</v>
      </c>
    </row>
    <row r="151" spans="1:65" s="12" customFormat="1" ht="25.9" customHeight="1">
      <c r="B151" s="170"/>
      <c r="C151" s="171"/>
      <c r="D151" s="172" t="s">
        <v>72</v>
      </c>
      <c r="E151" s="173" t="s">
        <v>626</v>
      </c>
      <c r="F151" s="173" t="s">
        <v>627</v>
      </c>
      <c r="G151" s="171"/>
      <c r="H151" s="171"/>
      <c r="I151" s="174"/>
      <c r="J151" s="175">
        <f>BK151</f>
        <v>0</v>
      </c>
      <c r="K151" s="171"/>
      <c r="L151" s="176"/>
      <c r="M151" s="177"/>
      <c r="N151" s="178"/>
      <c r="O151" s="178"/>
      <c r="P151" s="179">
        <f>P152+P161+P192+P229+P255</f>
        <v>0</v>
      </c>
      <c r="Q151" s="178"/>
      <c r="R151" s="179">
        <f>R152+R161+R192+R229+R255</f>
        <v>0</v>
      </c>
      <c r="S151" s="178"/>
      <c r="T151" s="180">
        <f>T152+T161+T192+T229+T255</f>
        <v>0</v>
      </c>
      <c r="AR151" s="181" t="s">
        <v>83</v>
      </c>
      <c r="AT151" s="182" t="s">
        <v>72</v>
      </c>
      <c r="AU151" s="182" t="s">
        <v>73</v>
      </c>
      <c r="AY151" s="181" t="s">
        <v>143</v>
      </c>
      <c r="BK151" s="183">
        <f>BK152+BK161+BK192+BK229+BK255</f>
        <v>0</v>
      </c>
    </row>
    <row r="152" spans="1:65" s="12" customFormat="1" ht="22.9" customHeight="1">
      <c r="B152" s="170"/>
      <c r="C152" s="171"/>
      <c r="D152" s="172" t="s">
        <v>72</v>
      </c>
      <c r="E152" s="184" t="s">
        <v>2149</v>
      </c>
      <c r="F152" s="184" t="s">
        <v>2150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SUM(P153:P160)</f>
        <v>0</v>
      </c>
      <c r="Q152" s="178"/>
      <c r="R152" s="179">
        <f>SUM(R153:R160)</f>
        <v>0</v>
      </c>
      <c r="S152" s="178"/>
      <c r="T152" s="180">
        <f>SUM(T153:T160)</f>
        <v>0</v>
      </c>
      <c r="AR152" s="181" t="s">
        <v>81</v>
      </c>
      <c r="AT152" s="182" t="s">
        <v>72</v>
      </c>
      <c r="AU152" s="182" t="s">
        <v>81</v>
      </c>
      <c r="AY152" s="181" t="s">
        <v>143</v>
      </c>
      <c r="BK152" s="183">
        <f>SUM(BK153:BK160)</f>
        <v>0</v>
      </c>
    </row>
    <row r="153" spans="1:65" s="2" customFormat="1" ht="16.5" customHeight="1">
      <c r="A153" s="34"/>
      <c r="B153" s="35"/>
      <c r="C153" s="186" t="s">
        <v>254</v>
      </c>
      <c r="D153" s="186" t="s">
        <v>145</v>
      </c>
      <c r="E153" s="187" t="s">
        <v>2151</v>
      </c>
      <c r="F153" s="188" t="s">
        <v>2152</v>
      </c>
      <c r="G153" s="189" t="s">
        <v>2138</v>
      </c>
      <c r="H153" s="190">
        <v>6</v>
      </c>
      <c r="I153" s="191"/>
      <c r="J153" s="192">
        <f t="shared" ref="J153:J160" si="10">ROUND(I153*H153,2)</f>
        <v>0</v>
      </c>
      <c r="K153" s="188" t="s">
        <v>1</v>
      </c>
      <c r="L153" s="39"/>
      <c r="M153" s="193" t="s">
        <v>1</v>
      </c>
      <c r="N153" s="194" t="s">
        <v>38</v>
      </c>
      <c r="O153" s="71"/>
      <c r="P153" s="195">
        <f t="shared" ref="P153:P160" si="11">O153*H153</f>
        <v>0</v>
      </c>
      <c r="Q153" s="195">
        <v>0</v>
      </c>
      <c r="R153" s="195">
        <f t="shared" ref="R153:R160" si="12">Q153*H153</f>
        <v>0</v>
      </c>
      <c r="S153" s="195">
        <v>0</v>
      </c>
      <c r="T153" s="196">
        <f t="shared" ref="T153:T160" si="13"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150</v>
      </c>
      <c r="AT153" s="197" t="s">
        <v>145</v>
      </c>
      <c r="AU153" s="197" t="s">
        <v>83</v>
      </c>
      <c r="AY153" s="17" t="s">
        <v>143</v>
      </c>
      <c r="BE153" s="198">
        <f t="shared" ref="BE153:BE160" si="14">IF(N153="základní",J153,0)</f>
        <v>0</v>
      </c>
      <c r="BF153" s="198">
        <f t="shared" ref="BF153:BF160" si="15">IF(N153="snížená",J153,0)</f>
        <v>0</v>
      </c>
      <c r="BG153" s="198">
        <f t="shared" ref="BG153:BG160" si="16">IF(N153="zákl. přenesená",J153,0)</f>
        <v>0</v>
      </c>
      <c r="BH153" s="198">
        <f t="shared" ref="BH153:BH160" si="17">IF(N153="sníž. přenesená",J153,0)</f>
        <v>0</v>
      </c>
      <c r="BI153" s="198">
        <f t="shared" ref="BI153:BI160" si="18">IF(N153="nulová",J153,0)</f>
        <v>0</v>
      </c>
      <c r="BJ153" s="17" t="s">
        <v>81</v>
      </c>
      <c r="BK153" s="198">
        <f t="shared" ref="BK153:BK160" si="19">ROUND(I153*H153,2)</f>
        <v>0</v>
      </c>
      <c r="BL153" s="17" t="s">
        <v>150</v>
      </c>
      <c r="BM153" s="197" t="s">
        <v>2153</v>
      </c>
    </row>
    <row r="154" spans="1:65" s="2" customFormat="1" ht="16.5" customHeight="1">
      <c r="A154" s="34"/>
      <c r="B154" s="35"/>
      <c r="C154" s="186" t="s">
        <v>216</v>
      </c>
      <c r="D154" s="186" t="s">
        <v>145</v>
      </c>
      <c r="E154" s="187" t="s">
        <v>2154</v>
      </c>
      <c r="F154" s="188" t="s">
        <v>2155</v>
      </c>
      <c r="G154" s="189" t="s">
        <v>2138</v>
      </c>
      <c r="H154" s="190">
        <v>6</v>
      </c>
      <c r="I154" s="191"/>
      <c r="J154" s="192">
        <f t="shared" si="10"/>
        <v>0</v>
      </c>
      <c r="K154" s="188" t="s">
        <v>1</v>
      </c>
      <c r="L154" s="39"/>
      <c r="M154" s="193" t="s">
        <v>1</v>
      </c>
      <c r="N154" s="194" t="s">
        <v>38</v>
      </c>
      <c r="O154" s="71"/>
      <c r="P154" s="195">
        <f t="shared" si="11"/>
        <v>0</v>
      </c>
      <c r="Q154" s="195">
        <v>0</v>
      </c>
      <c r="R154" s="195">
        <f t="shared" si="12"/>
        <v>0</v>
      </c>
      <c r="S154" s="195">
        <v>0</v>
      </c>
      <c r="T154" s="196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150</v>
      </c>
      <c r="AT154" s="197" t="s">
        <v>145</v>
      </c>
      <c r="AU154" s="197" t="s">
        <v>83</v>
      </c>
      <c r="AY154" s="17" t="s">
        <v>143</v>
      </c>
      <c r="BE154" s="198">
        <f t="shared" si="14"/>
        <v>0</v>
      </c>
      <c r="BF154" s="198">
        <f t="shared" si="15"/>
        <v>0</v>
      </c>
      <c r="BG154" s="198">
        <f t="shared" si="16"/>
        <v>0</v>
      </c>
      <c r="BH154" s="198">
        <f t="shared" si="17"/>
        <v>0</v>
      </c>
      <c r="BI154" s="198">
        <f t="shared" si="18"/>
        <v>0</v>
      </c>
      <c r="BJ154" s="17" t="s">
        <v>81</v>
      </c>
      <c r="BK154" s="198">
        <f t="shared" si="19"/>
        <v>0</v>
      </c>
      <c r="BL154" s="17" t="s">
        <v>150</v>
      </c>
      <c r="BM154" s="197" t="s">
        <v>2156</v>
      </c>
    </row>
    <row r="155" spans="1:65" s="2" customFormat="1" ht="16.5" customHeight="1">
      <c r="A155" s="34"/>
      <c r="B155" s="35"/>
      <c r="C155" s="186" t="s">
        <v>7</v>
      </c>
      <c r="D155" s="186" t="s">
        <v>145</v>
      </c>
      <c r="E155" s="187" t="s">
        <v>2157</v>
      </c>
      <c r="F155" s="188" t="s">
        <v>2158</v>
      </c>
      <c r="G155" s="189" t="s">
        <v>2138</v>
      </c>
      <c r="H155" s="190">
        <v>6</v>
      </c>
      <c r="I155" s="191"/>
      <c r="J155" s="192">
        <f t="shared" si="10"/>
        <v>0</v>
      </c>
      <c r="K155" s="188" t="s">
        <v>1</v>
      </c>
      <c r="L155" s="39"/>
      <c r="M155" s="193" t="s">
        <v>1</v>
      </c>
      <c r="N155" s="194" t="s">
        <v>38</v>
      </c>
      <c r="O155" s="71"/>
      <c r="P155" s="195">
        <f t="shared" si="11"/>
        <v>0</v>
      </c>
      <c r="Q155" s="195">
        <v>0</v>
      </c>
      <c r="R155" s="195">
        <f t="shared" si="12"/>
        <v>0</v>
      </c>
      <c r="S155" s="195">
        <v>0</v>
      </c>
      <c r="T155" s="196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150</v>
      </c>
      <c r="AT155" s="197" t="s">
        <v>145</v>
      </c>
      <c r="AU155" s="197" t="s">
        <v>83</v>
      </c>
      <c r="AY155" s="17" t="s">
        <v>143</v>
      </c>
      <c r="BE155" s="198">
        <f t="shared" si="14"/>
        <v>0</v>
      </c>
      <c r="BF155" s="198">
        <f t="shared" si="15"/>
        <v>0</v>
      </c>
      <c r="BG155" s="198">
        <f t="shared" si="16"/>
        <v>0</v>
      </c>
      <c r="BH155" s="198">
        <f t="shared" si="17"/>
        <v>0</v>
      </c>
      <c r="BI155" s="198">
        <f t="shared" si="18"/>
        <v>0</v>
      </c>
      <c r="BJ155" s="17" t="s">
        <v>81</v>
      </c>
      <c r="BK155" s="198">
        <f t="shared" si="19"/>
        <v>0</v>
      </c>
      <c r="BL155" s="17" t="s">
        <v>150</v>
      </c>
      <c r="BM155" s="197" t="s">
        <v>2159</v>
      </c>
    </row>
    <row r="156" spans="1:65" s="2" customFormat="1" ht="16.5" customHeight="1">
      <c r="A156" s="34"/>
      <c r="B156" s="35"/>
      <c r="C156" s="186" t="s">
        <v>222</v>
      </c>
      <c r="D156" s="186" t="s">
        <v>145</v>
      </c>
      <c r="E156" s="187" t="s">
        <v>2160</v>
      </c>
      <c r="F156" s="188" t="s">
        <v>2161</v>
      </c>
      <c r="G156" s="189" t="s">
        <v>215</v>
      </c>
      <c r="H156" s="190">
        <v>1</v>
      </c>
      <c r="I156" s="191"/>
      <c r="J156" s="192">
        <f t="shared" si="10"/>
        <v>0</v>
      </c>
      <c r="K156" s="188" t="s">
        <v>1</v>
      </c>
      <c r="L156" s="39"/>
      <c r="M156" s="193" t="s">
        <v>1</v>
      </c>
      <c r="N156" s="194" t="s">
        <v>38</v>
      </c>
      <c r="O156" s="71"/>
      <c r="P156" s="195">
        <f t="shared" si="11"/>
        <v>0</v>
      </c>
      <c r="Q156" s="195">
        <v>0</v>
      </c>
      <c r="R156" s="195">
        <f t="shared" si="12"/>
        <v>0</v>
      </c>
      <c r="S156" s="195">
        <v>0</v>
      </c>
      <c r="T156" s="196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150</v>
      </c>
      <c r="AT156" s="197" t="s">
        <v>145</v>
      </c>
      <c r="AU156" s="197" t="s">
        <v>83</v>
      </c>
      <c r="AY156" s="17" t="s">
        <v>143</v>
      </c>
      <c r="BE156" s="198">
        <f t="shared" si="14"/>
        <v>0</v>
      </c>
      <c r="BF156" s="198">
        <f t="shared" si="15"/>
        <v>0</v>
      </c>
      <c r="BG156" s="198">
        <f t="shared" si="16"/>
        <v>0</v>
      </c>
      <c r="BH156" s="198">
        <f t="shared" si="17"/>
        <v>0</v>
      </c>
      <c r="BI156" s="198">
        <f t="shared" si="18"/>
        <v>0</v>
      </c>
      <c r="BJ156" s="17" t="s">
        <v>81</v>
      </c>
      <c r="BK156" s="198">
        <f t="shared" si="19"/>
        <v>0</v>
      </c>
      <c r="BL156" s="17" t="s">
        <v>150</v>
      </c>
      <c r="BM156" s="197" t="s">
        <v>2162</v>
      </c>
    </row>
    <row r="157" spans="1:65" s="2" customFormat="1" ht="24.2" customHeight="1">
      <c r="A157" s="34"/>
      <c r="B157" s="35"/>
      <c r="C157" s="186" t="s">
        <v>282</v>
      </c>
      <c r="D157" s="186" t="s">
        <v>145</v>
      </c>
      <c r="E157" s="187" t="s">
        <v>2163</v>
      </c>
      <c r="F157" s="188" t="s">
        <v>2164</v>
      </c>
      <c r="G157" s="189" t="s">
        <v>726</v>
      </c>
      <c r="H157" s="190">
        <v>1</v>
      </c>
      <c r="I157" s="191"/>
      <c r="J157" s="192">
        <f t="shared" si="10"/>
        <v>0</v>
      </c>
      <c r="K157" s="188" t="s">
        <v>1</v>
      </c>
      <c r="L157" s="39"/>
      <c r="M157" s="193" t="s">
        <v>1</v>
      </c>
      <c r="N157" s="194" t="s">
        <v>38</v>
      </c>
      <c r="O157" s="71"/>
      <c r="P157" s="195">
        <f t="shared" si="11"/>
        <v>0</v>
      </c>
      <c r="Q157" s="195">
        <v>0</v>
      </c>
      <c r="R157" s="195">
        <f t="shared" si="12"/>
        <v>0</v>
      </c>
      <c r="S157" s="195">
        <v>0</v>
      </c>
      <c r="T157" s="196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150</v>
      </c>
      <c r="AT157" s="197" t="s">
        <v>145</v>
      </c>
      <c r="AU157" s="197" t="s">
        <v>83</v>
      </c>
      <c r="AY157" s="17" t="s">
        <v>143</v>
      </c>
      <c r="BE157" s="198">
        <f t="shared" si="14"/>
        <v>0</v>
      </c>
      <c r="BF157" s="198">
        <f t="shared" si="15"/>
        <v>0</v>
      </c>
      <c r="BG157" s="198">
        <f t="shared" si="16"/>
        <v>0</v>
      </c>
      <c r="BH157" s="198">
        <f t="shared" si="17"/>
        <v>0</v>
      </c>
      <c r="BI157" s="198">
        <f t="shared" si="18"/>
        <v>0</v>
      </c>
      <c r="BJ157" s="17" t="s">
        <v>81</v>
      </c>
      <c r="BK157" s="198">
        <f t="shared" si="19"/>
        <v>0</v>
      </c>
      <c r="BL157" s="17" t="s">
        <v>150</v>
      </c>
      <c r="BM157" s="197" t="s">
        <v>2165</v>
      </c>
    </row>
    <row r="158" spans="1:65" s="2" customFormat="1" ht="16.5" customHeight="1">
      <c r="A158" s="34"/>
      <c r="B158" s="35"/>
      <c r="C158" s="186" t="s">
        <v>225</v>
      </c>
      <c r="D158" s="186" t="s">
        <v>145</v>
      </c>
      <c r="E158" s="187" t="s">
        <v>2166</v>
      </c>
      <c r="F158" s="188" t="s">
        <v>2167</v>
      </c>
      <c r="G158" s="189" t="s">
        <v>2138</v>
      </c>
      <c r="H158" s="190">
        <v>2</v>
      </c>
      <c r="I158" s="191"/>
      <c r="J158" s="192">
        <f t="shared" si="10"/>
        <v>0</v>
      </c>
      <c r="K158" s="188" t="s">
        <v>1</v>
      </c>
      <c r="L158" s="39"/>
      <c r="M158" s="193" t="s">
        <v>1</v>
      </c>
      <c r="N158" s="194" t="s">
        <v>38</v>
      </c>
      <c r="O158" s="71"/>
      <c r="P158" s="195">
        <f t="shared" si="11"/>
        <v>0</v>
      </c>
      <c r="Q158" s="195">
        <v>0</v>
      </c>
      <c r="R158" s="195">
        <f t="shared" si="12"/>
        <v>0</v>
      </c>
      <c r="S158" s="195">
        <v>0</v>
      </c>
      <c r="T158" s="196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150</v>
      </c>
      <c r="AT158" s="197" t="s">
        <v>145</v>
      </c>
      <c r="AU158" s="197" t="s">
        <v>83</v>
      </c>
      <c r="AY158" s="17" t="s">
        <v>143</v>
      </c>
      <c r="BE158" s="198">
        <f t="shared" si="14"/>
        <v>0</v>
      </c>
      <c r="BF158" s="198">
        <f t="shared" si="15"/>
        <v>0</v>
      </c>
      <c r="BG158" s="198">
        <f t="shared" si="16"/>
        <v>0</v>
      </c>
      <c r="BH158" s="198">
        <f t="shared" si="17"/>
        <v>0</v>
      </c>
      <c r="BI158" s="198">
        <f t="shared" si="18"/>
        <v>0</v>
      </c>
      <c r="BJ158" s="17" t="s">
        <v>81</v>
      </c>
      <c r="BK158" s="198">
        <f t="shared" si="19"/>
        <v>0</v>
      </c>
      <c r="BL158" s="17" t="s">
        <v>150</v>
      </c>
      <c r="BM158" s="197" t="s">
        <v>2168</v>
      </c>
    </row>
    <row r="159" spans="1:65" s="2" customFormat="1" ht="16.5" customHeight="1">
      <c r="A159" s="34"/>
      <c r="B159" s="35"/>
      <c r="C159" s="186" t="s">
        <v>292</v>
      </c>
      <c r="D159" s="186" t="s">
        <v>145</v>
      </c>
      <c r="E159" s="187" t="s">
        <v>2169</v>
      </c>
      <c r="F159" s="188" t="s">
        <v>2170</v>
      </c>
      <c r="G159" s="189" t="s">
        <v>726</v>
      </c>
      <c r="H159" s="190">
        <v>1</v>
      </c>
      <c r="I159" s="191"/>
      <c r="J159" s="192">
        <f t="shared" si="10"/>
        <v>0</v>
      </c>
      <c r="K159" s="188" t="s">
        <v>1</v>
      </c>
      <c r="L159" s="39"/>
      <c r="M159" s="193" t="s">
        <v>1</v>
      </c>
      <c r="N159" s="194" t="s">
        <v>38</v>
      </c>
      <c r="O159" s="71"/>
      <c r="P159" s="195">
        <f t="shared" si="11"/>
        <v>0</v>
      </c>
      <c r="Q159" s="195">
        <v>0</v>
      </c>
      <c r="R159" s="195">
        <f t="shared" si="12"/>
        <v>0</v>
      </c>
      <c r="S159" s="195">
        <v>0</v>
      </c>
      <c r="T159" s="196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150</v>
      </c>
      <c r="AT159" s="197" t="s">
        <v>145</v>
      </c>
      <c r="AU159" s="197" t="s">
        <v>83</v>
      </c>
      <c r="AY159" s="17" t="s">
        <v>143</v>
      </c>
      <c r="BE159" s="198">
        <f t="shared" si="14"/>
        <v>0</v>
      </c>
      <c r="BF159" s="198">
        <f t="shared" si="15"/>
        <v>0</v>
      </c>
      <c r="BG159" s="198">
        <f t="shared" si="16"/>
        <v>0</v>
      </c>
      <c r="BH159" s="198">
        <f t="shared" si="17"/>
        <v>0</v>
      </c>
      <c r="BI159" s="198">
        <f t="shared" si="18"/>
        <v>0</v>
      </c>
      <c r="BJ159" s="17" t="s">
        <v>81</v>
      </c>
      <c r="BK159" s="198">
        <f t="shared" si="19"/>
        <v>0</v>
      </c>
      <c r="BL159" s="17" t="s">
        <v>150</v>
      </c>
      <c r="BM159" s="197" t="s">
        <v>2171</v>
      </c>
    </row>
    <row r="160" spans="1:65" s="2" customFormat="1" ht="16.5" customHeight="1">
      <c r="A160" s="34"/>
      <c r="B160" s="35"/>
      <c r="C160" s="186" t="s">
        <v>229</v>
      </c>
      <c r="D160" s="186" t="s">
        <v>145</v>
      </c>
      <c r="E160" s="187" t="s">
        <v>2172</v>
      </c>
      <c r="F160" s="188" t="s">
        <v>2173</v>
      </c>
      <c r="G160" s="189" t="s">
        <v>2138</v>
      </c>
      <c r="H160" s="190">
        <v>10</v>
      </c>
      <c r="I160" s="191"/>
      <c r="J160" s="192">
        <f t="shared" si="10"/>
        <v>0</v>
      </c>
      <c r="K160" s="188" t="s">
        <v>1</v>
      </c>
      <c r="L160" s="39"/>
      <c r="M160" s="193" t="s">
        <v>1</v>
      </c>
      <c r="N160" s="194" t="s">
        <v>38</v>
      </c>
      <c r="O160" s="71"/>
      <c r="P160" s="195">
        <f t="shared" si="11"/>
        <v>0</v>
      </c>
      <c r="Q160" s="195">
        <v>0</v>
      </c>
      <c r="R160" s="195">
        <f t="shared" si="12"/>
        <v>0</v>
      </c>
      <c r="S160" s="195">
        <v>0</v>
      </c>
      <c r="T160" s="196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150</v>
      </c>
      <c r="AT160" s="197" t="s">
        <v>145</v>
      </c>
      <c r="AU160" s="197" t="s">
        <v>83</v>
      </c>
      <c r="AY160" s="17" t="s">
        <v>143</v>
      </c>
      <c r="BE160" s="198">
        <f t="shared" si="14"/>
        <v>0</v>
      </c>
      <c r="BF160" s="198">
        <f t="shared" si="15"/>
        <v>0</v>
      </c>
      <c r="BG160" s="198">
        <f t="shared" si="16"/>
        <v>0</v>
      </c>
      <c r="BH160" s="198">
        <f t="shared" si="17"/>
        <v>0</v>
      </c>
      <c r="BI160" s="198">
        <f t="shared" si="18"/>
        <v>0</v>
      </c>
      <c r="BJ160" s="17" t="s">
        <v>81</v>
      </c>
      <c r="BK160" s="198">
        <f t="shared" si="19"/>
        <v>0</v>
      </c>
      <c r="BL160" s="17" t="s">
        <v>150</v>
      </c>
      <c r="BM160" s="197" t="s">
        <v>2174</v>
      </c>
    </row>
    <row r="161" spans="1:65" s="12" customFormat="1" ht="22.9" customHeight="1">
      <c r="B161" s="170"/>
      <c r="C161" s="171"/>
      <c r="D161" s="172" t="s">
        <v>72</v>
      </c>
      <c r="E161" s="184" t="s">
        <v>2175</v>
      </c>
      <c r="F161" s="184" t="s">
        <v>2176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SUM(P162:P191)</f>
        <v>0</v>
      </c>
      <c r="Q161" s="178"/>
      <c r="R161" s="179">
        <f>SUM(R162:R191)</f>
        <v>0</v>
      </c>
      <c r="S161" s="178"/>
      <c r="T161" s="180">
        <f>SUM(T162:T191)</f>
        <v>0</v>
      </c>
      <c r="AR161" s="181" t="s">
        <v>83</v>
      </c>
      <c r="AT161" s="182" t="s">
        <v>72</v>
      </c>
      <c r="AU161" s="182" t="s">
        <v>81</v>
      </c>
      <c r="AY161" s="181" t="s">
        <v>143</v>
      </c>
      <c r="BK161" s="183">
        <f>SUM(BK162:BK191)</f>
        <v>0</v>
      </c>
    </row>
    <row r="162" spans="1:65" s="2" customFormat="1" ht="24.2" customHeight="1">
      <c r="A162" s="34"/>
      <c r="B162" s="35"/>
      <c r="C162" s="186" t="s">
        <v>301</v>
      </c>
      <c r="D162" s="186" t="s">
        <v>145</v>
      </c>
      <c r="E162" s="187" t="s">
        <v>2177</v>
      </c>
      <c r="F162" s="188" t="s">
        <v>2178</v>
      </c>
      <c r="G162" s="189" t="s">
        <v>215</v>
      </c>
      <c r="H162" s="190">
        <v>1</v>
      </c>
      <c r="I162" s="191"/>
      <c r="J162" s="192">
        <f>ROUND(I162*H162,2)</f>
        <v>0</v>
      </c>
      <c r="K162" s="188" t="s">
        <v>1</v>
      </c>
      <c r="L162" s="39"/>
      <c r="M162" s="193" t="s">
        <v>1</v>
      </c>
      <c r="N162" s="194" t="s">
        <v>38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195</v>
      </c>
      <c r="AT162" s="197" t="s">
        <v>145</v>
      </c>
      <c r="AU162" s="197" t="s">
        <v>83</v>
      </c>
      <c r="AY162" s="17" t="s">
        <v>143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81</v>
      </c>
      <c r="BK162" s="198">
        <f>ROUND(I162*H162,2)</f>
        <v>0</v>
      </c>
      <c r="BL162" s="17" t="s">
        <v>195</v>
      </c>
      <c r="BM162" s="197" t="s">
        <v>2179</v>
      </c>
    </row>
    <row r="163" spans="1:65" s="2" customFormat="1" ht="24.2" customHeight="1">
      <c r="A163" s="34"/>
      <c r="B163" s="35"/>
      <c r="C163" s="186" t="s">
        <v>232</v>
      </c>
      <c r="D163" s="186" t="s">
        <v>145</v>
      </c>
      <c r="E163" s="187" t="s">
        <v>2180</v>
      </c>
      <c r="F163" s="188" t="s">
        <v>2181</v>
      </c>
      <c r="G163" s="189" t="s">
        <v>215</v>
      </c>
      <c r="H163" s="190">
        <v>1</v>
      </c>
      <c r="I163" s="191"/>
      <c r="J163" s="192">
        <f>ROUND(I163*H163,2)</f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195</v>
      </c>
      <c r="AT163" s="197" t="s">
        <v>145</v>
      </c>
      <c r="AU163" s="197" t="s">
        <v>83</v>
      </c>
      <c r="AY163" s="17" t="s">
        <v>143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81</v>
      </c>
      <c r="BK163" s="198">
        <f>ROUND(I163*H163,2)</f>
        <v>0</v>
      </c>
      <c r="BL163" s="17" t="s">
        <v>195</v>
      </c>
      <c r="BM163" s="197" t="s">
        <v>2182</v>
      </c>
    </row>
    <row r="164" spans="1:65" s="2" customFormat="1" ht="24.2" customHeight="1">
      <c r="A164" s="34"/>
      <c r="B164" s="35"/>
      <c r="C164" s="186" t="s">
        <v>310</v>
      </c>
      <c r="D164" s="186" t="s">
        <v>145</v>
      </c>
      <c r="E164" s="187" t="s">
        <v>2183</v>
      </c>
      <c r="F164" s="188" t="s">
        <v>2184</v>
      </c>
      <c r="G164" s="189" t="s">
        <v>215</v>
      </c>
      <c r="H164" s="190">
        <v>1</v>
      </c>
      <c r="I164" s="191"/>
      <c r="J164" s="192">
        <f>ROUND(I164*H164,2)</f>
        <v>0</v>
      </c>
      <c r="K164" s="188" t="s">
        <v>1</v>
      </c>
      <c r="L164" s="39"/>
      <c r="M164" s="193" t="s">
        <v>1</v>
      </c>
      <c r="N164" s="194" t="s">
        <v>38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195</v>
      </c>
      <c r="AT164" s="197" t="s">
        <v>145</v>
      </c>
      <c r="AU164" s="197" t="s">
        <v>83</v>
      </c>
      <c r="AY164" s="17" t="s">
        <v>143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81</v>
      </c>
      <c r="BK164" s="198">
        <f>ROUND(I164*H164,2)</f>
        <v>0</v>
      </c>
      <c r="BL164" s="17" t="s">
        <v>195</v>
      </c>
      <c r="BM164" s="197" t="s">
        <v>2185</v>
      </c>
    </row>
    <row r="165" spans="1:65" s="2" customFormat="1" ht="24.2" customHeight="1">
      <c r="A165" s="34"/>
      <c r="B165" s="35"/>
      <c r="C165" s="186" t="s">
        <v>236</v>
      </c>
      <c r="D165" s="186" t="s">
        <v>145</v>
      </c>
      <c r="E165" s="187" t="s">
        <v>2186</v>
      </c>
      <c r="F165" s="188" t="s">
        <v>2187</v>
      </c>
      <c r="G165" s="189" t="s">
        <v>323</v>
      </c>
      <c r="H165" s="190">
        <v>12</v>
      </c>
      <c r="I165" s="191"/>
      <c r="J165" s="192">
        <f>ROUND(I165*H165,2)</f>
        <v>0</v>
      </c>
      <c r="K165" s="188" t="s">
        <v>1</v>
      </c>
      <c r="L165" s="39"/>
      <c r="M165" s="193" t="s">
        <v>1</v>
      </c>
      <c r="N165" s="194" t="s">
        <v>38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195</v>
      </c>
      <c r="AT165" s="197" t="s">
        <v>145</v>
      </c>
      <c r="AU165" s="197" t="s">
        <v>83</v>
      </c>
      <c r="AY165" s="17" t="s">
        <v>143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81</v>
      </c>
      <c r="BK165" s="198">
        <f>ROUND(I165*H165,2)</f>
        <v>0</v>
      </c>
      <c r="BL165" s="17" t="s">
        <v>195</v>
      </c>
      <c r="BM165" s="197" t="s">
        <v>2188</v>
      </c>
    </row>
    <row r="166" spans="1:65" s="2" customFormat="1" ht="19.5">
      <c r="A166" s="34"/>
      <c r="B166" s="35"/>
      <c r="C166" s="36"/>
      <c r="D166" s="206" t="s">
        <v>258</v>
      </c>
      <c r="E166" s="36"/>
      <c r="F166" s="237" t="s">
        <v>2189</v>
      </c>
      <c r="G166" s="36"/>
      <c r="H166" s="36"/>
      <c r="I166" s="201"/>
      <c r="J166" s="36"/>
      <c r="K166" s="36"/>
      <c r="L166" s="39"/>
      <c r="M166" s="202"/>
      <c r="N166" s="203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258</v>
      </c>
      <c r="AU166" s="17" t="s">
        <v>83</v>
      </c>
    </row>
    <row r="167" spans="1:65" s="2" customFormat="1" ht="24.2" customHeight="1">
      <c r="A167" s="34"/>
      <c r="B167" s="35"/>
      <c r="C167" s="186" t="s">
        <v>320</v>
      </c>
      <c r="D167" s="186" t="s">
        <v>145</v>
      </c>
      <c r="E167" s="187" t="s">
        <v>2190</v>
      </c>
      <c r="F167" s="188" t="s">
        <v>2191</v>
      </c>
      <c r="G167" s="189" t="s">
        <v>323</v>
      </c>
      <c r="H167" s="190">
        <v>12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38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195</v>
      </c>
      <c r="AT167" s="197" t="s">
        <v>145</v>
      </c>
      <c r="AU167" s="197" t="s">
        <v>83</v>
      </c>
      <c r="AY167" s="17" t="s">
        <v>143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81</v>
      </c>
      <c r="BK167" s="198">
        <f>ROUND(I167*H167,2)</f>
        <v>0</v>
      </c>
      <c r="BL167" s="17" t="s">
        <v>195</v>
      </c>
      <c r="BM167" s="197" t="s">
        <v>2192</v>
      </c>
    </row>
    <row r="168" spans="1:65" s="2" customFormat="1" ht="19.5">
      <c r="A168" s="34"/>
      <c r="B168" s="35"/>
      <c r="C168" s="36"/>
      <c r="D168" s="206" t="s">
        <v>258</v>
      </c>
      <c r="E168" s="36"/>
      <c r="F168" s="237" t="s">
        <v>2189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258</v>
      </c>
      <c r="AU168" s="17" t="s">
        <v>83</v>
      </c>
    </row>
    <row r="169" spans="1:65" s="2" customFormat="1" ht="24.2" customHeight="1">
      <c r="A169" s="34"/>
      <c r="B169" s="35"/>
      <c r="C169" s="186" t="s">
        <v>239</v>
      </c>
      <c r="D169" s="186" t="s">
        <v>145</v>
      </c>
      <c r="E169" s="187" t="s">
        <v>2193</v>
      </c>
      <c r="F169" s="188" t="s">
        <v>2194</v>
      </c>
      <c r="G169" s="189" t="s">
        <v>323</v>
      </c>
      <c r="H169" s="190">
        <v>22</v>
      </c>
      <c r="I169" s="191"/>
      <c r="J169" s="192">
        <f>ROUND(I169*H169,2)</f>
        <v>0</v>
      </c>
      <c r="K169" s="188" t="s">
        <v>1</v>
      </c>
      <c r="L169" s="39"/>
      <c r="M169" s="193" t="s">
        <v>1</v>
      </c>
      <c r="N169" s="194" t="s">
        <v>38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195</v>
      </c>
      <c r="AT169" s="197" t="s">
        <v>145</v>
      </c>
      <c r="AU169" s="197" t="s">
        <v>83</v>
      </c>
      <c r="AY169" s="17" t="s">
        <v>143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81</v>
      </c>
      <c r="BK169" s="198">
        <f>ROUND(I169*H169,2)</f>
        <v>0</v>
      </c>
      <c r="BL169" s="17" t="s">
        <v>195</v>
      </c>
      <c r="BM169" s="197" t="s">
        <v>2195</v>
      </c>
    </row>
    <row r="170" spans="1:65" s="2" customFormat="1" ht="19.5">
      <c r="A170" s="34"/>
      <c r="B170" s="35"/>
      <c r="C170" s="36"/>
      <c r="D170" s="206" t="s">
        <v>258</v>
      </c>
      <c r="E170" s="36"/>
      <c r="F170" s="237" t="s">
        <v>2189</v>
      </c>
      <c r="G170" s="36"/>
      <c r="H170" s="36"/>
      <c r="I170" s="201"/>
      <c r="J170" s="36"/>
      <c r="K170" s="36"/>
      <c r="L170" s="39"/>
      <c r="M170" s="202"/>
      <c r="N170" s="203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258</v>
      </c>
      <c r="AU170" s="17" t="s">
        <v>83</v>
      </c>
    </row>
    <row r="171" spans="1:65" s="2" customFormat="1" ht="33" customHeight="1">
      <c r="A171" s="34"/>
      <c r="B171" s="35"/>
      <c r="C171" s="186" t="s">
        <v>333</v>
      </c>
      <c r="D171" s="186" t="s">
        <v>145</v>
      </c>
      <c r="E171" s="187" t="s">
        <v>2196</v>
      </c>
      <c r="F171" s="188" t="s">
        <v>2197</v>
      </c>
      <c r="G171" s="189" t="s">
        <v>323</v>
      </c>
      <c r="H171" s="190">
        <v>17</v>
      </c>
      <c r="I171" s="191"/>
      <c r="J171" s="192">
        <f>ROUND(I171*H171,2)</f>
        <v>0</v>
      </c>
      <c r="K171" s="188" t="s">
        <v>1</v>
      </c>
      <c r="L171" s="39"/>
      <c r="M171" s="193" t="s">
        <v>1</v>
      </c>
      <c r="N171" s="194" t="s">
        <v>38</v>
      </c>
      <c r="O171" s="71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195</v>
      </c>
      <c r="AT171" s="197" t="s">
        <v>145</v>
      </c>
      <c r="AU171" s="197" t="s">
        <v>83</v>
      </c>
      <c r="AY171" s="17" t="s">
        <v>143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81</v>
      </c>
      <c r="BK171" s="198">
        <f>ROUND(I171*H171,2)</f>
        <v>0</v>
      </c>
      <c r="BL171" s="17" t="s">
        <v>195</v>
      </c>
      <c r="BM171" s="197" t="s">
        <v>2198</v>
      </c>
    </row>
    <row r="172" spans="1:65" s="2" customFormat="1" ht="19.5">
      <c r="A172" s="34"/>
      <c r="B172" s="35"/>
      <c r="C172" s="36"/>
      <c r="D172" s="206" t="s">
        <v>258</v>
      </c>
      <c r="E172" s="36"/>
      <c r="F172" s="237" t="s">
        <v>2189</v>
      </c>
      <c r="G172" s="36"/>
      <c r="H172" s="36"/>
      <c r="I172" s="201"/>
      <c r="J172" s="36"/>
      <c r="K172" s="36"/>
      <c r="L172" s="39"/>
      <c r="M172" s="202"/>
      <c r="N172" s="203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258</v>
      </c>
      <c r="AU172" s="17" t="s">
        <v>83</v>
      </c>
    </row>
    <row r="173" spans="1:65" s="2" customFormat="1" ht="33" customHeight="1">
      <c r="A173" s="34"/>
      <c r="B173" s="35"/>
      <c r="C173" s="186" t="s">
        <v>244</v>
      </c>
      <c r="D173" s="186" t="s">
        <v>145</v>
      </c>
      <c r="E173" s="187" t="s">
        <v>2199</v>
      </c>
      <c r="F173" s="188" t="s">
        <v>2200</v>
      </c>
      <c r="G173" s="189" t="s">
        <v>323</v>
      </c>
      <c r="H173" s="190">
        <v>58</v>
      </c>
      <c r="I173" s="191"/>
      <c r="J173" s="192">
        <f>ROUND(I173*H173,2)</f>
        <v>0</v>
      </c>
      <c r="K173" s="188" t="s">
        <v>1</v>
      </c>
      <c r="L173" s="39"/>
      <c r="M173" s="193" t="s">
        <v>1</v>
      </c>
      <c r="N173" s="194" t="s">
        <v>38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195</v>
      </c>
      <c r="AT173" s="197" t="s">
        <v>145</v>
      </c>
      <c r="AU173" s="197" t="s">
        <v>83</v>
      </c>
      <c r="AY173" s="17" t="s">
        <v>143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81</v>
      </c>
      <c r="BK173" s="198">
        <f>ROUND(I173*H173,2)</f>
        <v>0</v>
      </c>
      <c r="BL173" s="17" t="s">
        <v>195</v>
      </c>
      <c r="BM173" s="197" t="s">
        <v>2201</v>
      </c>
    </row>
    <row r="174" spans="1:65" s="2" customFormat="1" ht="19.5">
      <c r="A174" s="34"/>
      <c r="B174" s="35"/>
      <c r="C174" s="36"/>
      <c r="D174" s="206" t="s">
        <v>258</v>
      </c>
      <c r="E174" s="36"/>
      <c r="F174" s="237" t="s">
        <v>2189</v>
      </c>
      <c r="G174" s="36"/>
      <c r="H174" s="36"/>
      <c r="I174" s="201"/>
      <c r="J174" s="36"/>
      <c r="K174" s="36"/>
      <c r="L174" s="39"/>
      <c r="M174" s="202"/>
      <c r="N174" s="203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258</v>
      </c>
      <c r="AU174" s="17" t="s">
        <v>83</v>
      </c>
    </row>
    <row r="175" spans="1:65" s="2" customFormat="1" ht="33" customHeight="1">
      <c r="A175" s="34"/>
      <c r="B175" s="35"/>
      <c r="C175" s="186" t="s">
        <v>342</v>
      </c>
      <c r="D175" s="186" t="s">
        <v>145</v>
      </c>
      <c r="E175" s="187" t="s">
        <v>2202</v>
      </c>
      <c r="F175" s="188" t="s">
        <v>2203</v>
      </c>
      <c r="G175" s="189" t="s">
        <v>323</v>
      </c>
      <c r="H175" s="190">
        <v>10</v>
      </c>
      <c r="I175" s="191"/>
      <c r="J175" s="192">
        <f>ROUND(I175*H175,2)</f>
        <v>0</v>
      </c>
      <c r="K175" s="188" t="s">
        <v>1</v>
      </c>
      <c r="L175" s="39"/>
      <c r="M175" s="193" t="s">
        <v>1</v>
      </c>
      <c r="N175" s="194" t="s">
        <v>38</v>
      </c>
      <c r="O175" s="71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195</v>
      </c>
      <c r="AT175" s="197" t="s">
        <v>145</v>
      </c>
      <c r="AU175" s="197" t="s">
        <v>83</v>
      </c>
      <c r="AY175" s="17" t="s">
        <v>143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81</v>
      </c>
      <c r="BK175" s="198">
        <f>ROUND(I175*H175,2)</f>
        <v>0</v>
      </c>
      <c r="BL175" s="17" t="s">
        <v>195</v>
      </c>
      <c r="BM175" s="197" t="s">
        <v>2204</v>
      </c>
    </row>
    <row r="176" spans="1:65" s="2" customFormat="1" ht="19.5">
      <c r="A176" s="34"/>
      <c r="B176" s="35"/>
      <c r="C176" s="36"/>
      <c r="D176" s="206" t="s">
        <v>258</v>
      </c>
      <c r="E176" s="36"/>
      <c r="F176" s="237" t="s">
        <v>2189</v>
      </c>
      <c r="G176" s="36"/>
      <c r="H176" s="36"/>
      <c r="I176" s="201"/>
      <c r="J176" s="36"/>
      <c r="K176" s="36"/>
      <c r="L176" s="39"/>
      <c r="M176" s="202"/>
      <c r="N176" s="203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258</v>
      </c>
      <c r="AU176" s="17" t="s">
        <v>83</v>
      </c>
    </row>
    <row r="177" spans="1:65" s="2" customFormat="1" ht="16.5" customHeight="1">
      <c r="A177" s="34"/>
      <c r="B177" s="35"/>
      <c r="C177" s="186" t="s">
        <v>248</v>
      </c>
      <c r="D177" s="186" t="s">
        <v>145</v>
      </c>
      <c r="E177" s="187" t="s">
        <v>2205</v>
      </c>
      <c r="F177" s="188" t="s">
        <v>2206</v>
      </c>
      <c r="G177" s="189" t="s">
        <v>323</v>
      </c>
      <c r="H177" s="190">
        <v>2</v>
      </c>
      <c r="I177" s="191"/>
      <c r="J177" s="192">
        <f>ROUND(I177*H177,2)</f>
        <v>0</v>
      </c>
      <c r="K177" s="188" t="s">
        <v>1</v>
      </c>
      <c r="L177" s="39"/>
      <c r="M177" s="193" t="s">
        <v>1</v>
      </c>
      <c r="N177" s="194" t="s">
        <v>38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145</v>
      </c>
      <c r="AU177" s="197" t="s">
        <v>83</v>
      </c>
      <c r="AY177" s="17" t="s">
        <v>143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81</v>
      </c>
      <c r="BK177" s="198">
        <f>ROUND(I177*H177,2)</f>
        <v>0</v>
      </c>
      <c r="BL177" s="17" t="s">
        <v>195</v>
      </c>
      <c r="BM177" s="197" t="s">
        <v>2207</v>
      </c>
    </row>
    <row r="178" spans="1:65" s="2" customFormat="1" ht="24.2" customHeight="1">
      <c r="A178" s="34"/>
      <c r="B178" s="35"/>
      <c r="C178" s="186" t="s">
        <v>355</v>
      </c>
      <c r="D178" s="186" t="s">
        <v>145</v>
      </c>
      <c r="E178" s="187" t="s">
        <v>2208</v>
      </c>
      <c r="F178" s="188" t="s">
        <v>2209</v>
      </c>
      <c r="G178" s="189" t="s">
        <v>215</v>
      </c>
      <c r="H178" s="190">
        <v>5</v>
      </c>
      <c r="I178" s="191"/>
      <c r="J178" s="192">
        <f>ROUND(I178*H178,2)</f>
        <v>0</v>
      </c>
      <c r="K178" s="188" t="s">
        <v>1</v>
      </c>
      <c r="L178" s="39"/>
      <c r="M178" s="193" t="s">
        <v>1</v>
      </c>
      <c r="N178" s="194" t="s">
        <v>38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145</v>
      </c>
      <c r="AU178" s="197" t="s">
        <v>83</v>
      </c>
      <c r="AY178" s="17" t="s">
        <v>143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81</v>
      </c>
      <c r="BK178" s="198">
        <f>ROUND(I178*H178,2)</f>
        <v>0</v>
      </c>
      <c r="BL178" s="17" t="s">
        <v>195</v>
      </c>
      <c r="BM178" s="197" t="s">
        <v>2210</v>
      </c>
    </row>
    <row r="179" spans="1:65" s="2" customFormat="1" ht="19.5">
      <c r="A179" s="34"/>
      <c r="B179" s="35"/>
      <c r="C179" s="36"/>
      <c r="D179" s="206" t="s">
        <v>258</v>
      </c>
      <c r="E179" s="36"/>
      <c r="F179" s="237" t="s">
        <v>2211</v>
      </c>
      <c r="G179" s="36"/>
      <c r="H179" s="36"/>
      <c r="I179" s="201"/>
      <c r="J179" s="36"/>
      <c r="K179" s="36"/>
      <c r="L179" s="39"/>
      <c r="M179" s="202"/>
      <c r="N179" s="203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258</v>
      </c>
      <c r="AU179" s="17" t="s">
        <v>83</v>
      </c>
    </row>
    <row r="180" spans="1:65" s="2" customFormat="1" ht="24.2" customHeight="1">
      <c r="A180" s="34"/>
      <c r="B180" s="35"/>
      <c r="C180" s="186" t="s">
        <v>257</v>
      </c>
      <c r="D180" s="186" t="s">
        <v>145</v>
      </c>
      <c r="E180" s="187" t="s">
        <v>2212</v>
      </c>
      <c r="F180" s="188" t="s">
        <v>2213</v>
      </c>
      <c r="G180" s="189" t="s">
        <v>215</v>
      </c>
      <c r="H180" s="190">
        <v>2</v>
      </c>
      <c r="I180" s="191"/>
      <c r="J180" s="192">
        <f>ROUND(I180*H180,2)</f>
        <v>0</v>
      </c>
      <c r="K180" s="188" t="s">
        <v>1</v>
      </c>
      <c r="L180" s="39"/>
      <c r="M180" s="193" t="s">
        <v>1</v>
      </c>
      <c r="N180" s="194" t="s">
        <v>38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145</v>
      </c>
      <c r="AU180" s="197" t="s">
        <v>83</v>
      </c>
      <c r="AY180" s="17" t="s">
        <v>143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81</v>
      </c>
      <c r="BK180" s="198">
        <f>ROUND(I180*H180,2)</f>
        <v>0</v>
      </c>
      <c r="BL180" s="17" t="s">
        <v>195</v>
      </c>
      <c r="BM180" s="197" t="s">
        <v>2214</v>
      </c>
    </row>
    <row r="181" spans="1:65" s="2" customFormat="1" ht="19.5">
      <c r="A181" s="34"/>
      <c r="B181" s="35"/>
      <c r="C181" s="36"/>
      <c r="D181" s="206" t="s">
        <v>258</v>
      </c>
      <c r="E181" s="36"/>
      <c r="F181" s="237" t="s">
        <v>2211</v>
      </c>
      <c r="G181" s="36"/>
      <c r="H181" s="36"/>
      <c r="I181" s="201"/>
      <c r="J181" s="36"/>
      <c r="K181" s="36"/>
      <c r="L181" s="39"/>
      <c r="M181" s="202"/>
      <c r="N181" s="203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258</v>
      </c>
      <c r="AU181" s="17" t="s">
        <v>83</v>
      </c>
    </row>
    <row r="182" spans="1:65" s="2" customFormat="1" ht="24.2" customHeight="1">
      <c r="A182" s="34"/>
      <c r="B182" s="35"/>
      <c r="C182" s="186" t="s">
        <v>374</v>
      </c>
      <c r="D182" s="186" t="s">
        <v>145</v>
      </c>
      <c r="E182" s="187" t="s">
        <v>2215</v>
      </c>
      <c r="F182" s="188" t="s">
        <v>2216</v>
      </c>
      <c r="G182" s="189" t="s">
        <v>215</v>
      </c>
      <c r="H182" s="190">
        <v>3</v>
      </c>
      <c r="I182" s="191"/>
      <c r="J182" s="192">
        <f>ROUND(I182*H182,2)</f>
        <v>0</v>
      </c>
      <c r="K182" s="188" t="s">
        <v>1</v>
      </c>
      <c r="L182" s="39"/>
      <c r="M182" s="193" t="s">
        <v>1</v>
      </c>
      <c r="N182" s="194" t="s">
        <v>38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145</v>
      </c>
      <c r="AU182" s="197" t="s">
        <v>83</v>
      </c>
      <c r="AY182" s="17" t="s">
        <v>143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81</v>
      </c>
      <c r="BK182" s="198">
        <f>ROUND(I182*H182,2)</f>
        <v>0</v>
      </c>
      <c r="BL182" s="17" t="s">
        <v>195</v>
      </c>
      <c r="BM182" s="197" t="s">
        <v>2217</v>
      </c>
    </row>
    <row r="183" spans="1:65" s="2" customFormat="1" ht="19.5">
      <c r="A183" s="34"/>
      <c r="B183" s="35"/>
      <c r="C183" s="36"/>
      <c r="D183" s="206" t="s">
        <v>258</v>
      </c>
      <c r="E183" s="36"/>
      <c r="F183" s="237" t="s">
        <v>2211</v>
      </c>
      <c r="G183" s="36"/>
      <c r="H183" s="36"/>
      <c r="I183" s="201"/>
      <c r="J183" s="36"/>
      <c r="K183" s="36"/>
      <c r="L183" s="39"/>
      <c r="M183" s="202"/>
      <c r="N183" s="203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258</v>
      </c>
      <c r="AU183" s="17" t="s">
        <v>83</v>
      </c>
    </row>
    <row r="184" spans="1:65" s="2" customFormat="1" ht="62.65" customHeight="1">
      <c r="A184" s="34"/>
      <c r="B184" s="35"/>
      <c r="C184" s="186" t="s">
        <v>262</v>
      </c>
      <c r="D184" s="186" t="s">
        <v>145</v>
      </c>
      <c r="E184" s="187" t="s">
        <v>2218</v>
      </c>
      <c r="F184" s="188" t="s">
        <v>2219</v>
      </c>
      <c r="G184" s="189" t="s">
        <v>215</v>
      </c>
      <c r="H184" s="190">
        <v>2</v>
      </c>
      <c r="I184" s="191"/>
      <c r="J184" s="192">
        <f t="shared" ref="J184:J191" si="20">ROUND(I184*H184,2)</f>
        <v>0</v>
      </c>
      <c r="K184" s="188" t="s">
        <v>1</v>
      </c>
      <c r="L184" s="39"/>
      <c r="M184" s="193" t="s">
        <v>1</v>
      </c>
      <c r="N184" s="194" t="s">
        <v>38</v>
      </c>
      <c r="O184" s="71"/>
      <c r="P184" s="195">
        <f t="shared" ref="P184:P191" si="21">O184*H184</f>
        <v>0</v>
      </c>
      <c r="Q184" s="195">
        <v>0</v>
      </c>
      <c r="R184" s="195">
        <f t="shared" ref="R184:R191" si="22">Q184*H184</f>
        <v>0</v>
      </c>
      <c r="S184" s="195">
        <v>0</v>
      </c>
      <c r="T184" s="196">
        <f t="shared" ref="T184:T191" si="2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145</v>
      </c>
      <c r="AU184" s="197" t="s">
        <v>83</v>
      </c>
      <c r="AY184" s="17" t="s">
        <v>143</v>
      </c>
      <c r="BE184" s="198">
        <f t="shared" ref="BE184:BE191" si="24">IF(N184="základní",J184,0)</f>
        <v>0</v>
      </c>
      <c r="BF184" s="198">
        <f t="shared" ref="BF184:BF191" si="25">IF(N184="snížená",J184,0)</f>
        <v>0</v>
      </c>
      <c r="BG184" s="198">
        <f t="shared" ref="BG184:BG191" si="26">IF(N184="zákl. přenesená",J184,0)</f>
        <v>0</v>
      </c>
      <c r="BH184" s="198">
        <f t="shared" ref="BH184:BH191" si="27">IF(N184="sníž. přenesená",J184,0)</f>
        <v>0</v>
      </c>
      <c r="BI184" s="198">
        <f t="shared" ref="BI184:BI191" si="28">IF(N184="nulová",J184,0)</f>
        <v>0</v>
      </c>
      <c r="BJ184" s="17" t="s">
        <v>81</v>
      </c>
      <c r="BK184" s="198">
        <f t="shared" ref="BK184:BK191" si="29">ROUND(I184*H184,2)</f>
        <v>0</v>
      </c>
      <c r="BL184" s="17" t="s">
        <v>195</v>
      </c>
      <c r="BM184" s="197" t="s">
        <v>2220</v>
      </c>
    </row>
    <row r="185" spans="1:65" s="2" customFormat="1" ht="16.5" customHeight="1">
      <c r="A185" s="34"/>
      <c r="B185" s="35"/>
      <c r="C185" s="227" t="s">
        <v>384</v>
      </c>
      <c r="D185" s="227" t="s">
        <v>219</v>
      </c>
      <c r="E185" s="228" t="s">
        <v>2221</v>
      </c>
      <c r="F185" s="229" t="s">
        <v>2222</v>
      </c>
      <c r="G185" s="230" t="s">
        <v>215</v>
      </c>
      <c r="H185" s="231">
        <v>2</v>
      </c>
      <c r="I185" s="232"/>
      <c r="J185" s="233">
        <f t="shared" si="20"/>
        <v>0</v>
      </c>
      <c r="K185" s="229" t="s">
        <v>1</v>
      </c>
      <c r="L185" s="234"/>
      <c r="M185" s="235" t="s">
        <v>1</v>
      </c>
      <c r="N185" s="236" t="s">
        <v>38</v>
      </c>
      <c r="O185" s="71"/>
      <c r="P185" s="195">
        <f t="shared" si="21"/>
        <v>0</v>
      </c>
      <c r="Q185" s="195">
        <v>0</v>
      </c>
      <c r="R185" s="195">
        <f t="shared" si="22"/>
        <v>0</v>
      </c>
      <c r="S185" s="195">
        <v>0</v>
      </c>
      <c r="T185" s="196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239</v>
      </c>
      <c r="AT185" s="197" t="s">
        <v>219</v>
      </c>
      <c r="AU185" s="197" t="s">
        <v>83</v>
      </c>
      <c r="AY185" s="17" t="s">
        <v>143</v>
      </c>
      <c r="BE185" s="198">
        <f t="shared" si="24"/>
        <v>0</v>
      </c>
      <c r="BF185" s="198">
        <f t="shared" si="25"/>
        <v>0</v>
      </c>
      <c r="BG185" s="198">
        <f t="shared" si="26"/>
        <v>0</v>
      </c>
      <c r="BH185" s="198">
        <f t="shared" si="27"/>
        <v>0</v>
      </c>
      <c r="BI185" s="198">
        <f t="shared" si="28"/>
        <v>0</v>
      </c>
      <c r="BJ185" s="17" t="s">
        <v>81</v>
      </c>
      <c r="BK185" s="198">
        <f t="shared" si="29"/>
        <v>0</v>
      </c>
      <c r="BL185" s="17" t="s">
        <v>195</v>
      </c>
      <c r="BM185" s="197" t="s">
        <v>2223</v>
      </c>
    </row>
    <row r="186" spans="1:65" s="2" customFormat="1" ht="16.5" customHeight="1">
      <c r="A186" s="34"/>
      <c r="B186" s="35"/>
      <c r="C186" s="227" t="s">
        <v>267</v>
      </c>
      <c r="D186" s="227" t="s">
        <v>219</v>
      </c>
      <c r="E186" s="228" t="s">
        <v>2224</v>
      </c>
      <c r="F186" s="229" t="s">
        <v>2225</v>
      </c>
      <c r="G186" s="230" t="s">
        <v>215</v>
      </c>
      <c r="H186" s="231">
        <v>1</v>
      </c>
      <c r="I186" s="232"/>
      <c r="J186" s="233">
        <f t="shared" si="20"/>
        <v>0</v>
      </c>
      <c r="K186" s="229" t="s">
        <v>1</v>
      </c>
      <c r="L186" s="234"/>
      <c r="M186" s="235" t="s">
        <v>1</v>
      </c>
      <c r="N186" s="236" t="s">
        <v>38</v>
      </c>
      <c r="O186" s="71"/>
      <c r="P186" s="195">
        <f t="shared" si="21"/>
        <v>0</v>
      </c>
      <c r="Q186" s="195">
        <v>0</v>
      </c>
      <c r="R186" s="195">
        <f t="shared" si="22"/>
        <v>0</v>
      </c>
      <c r="S186" s="195">
        <v>0</v>
      </c>
      <c r="T186" s="196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239</v>
      </c>
      <c r="AT186" s="197" t="s">
        <v>219</v>
      </c>
      <c r="AU186" s="197" t="s">
        <v>83</v>
      </c>
      <c r="AY186" s="17" t="s">
        <v>143</v>
      </c>
      <c r="BE186" s="198">
        <f t="shared" si="24"/>
        <v>0</v>
      </c>
      <c r="BF186" s="198">
        <f t="shared" si="25"/>
        <v>0</v>
      </c>
      <c r="BG186" s="198">
        <f t="shared" si="26"/>
        <v>0</v>
      </c>
      <c r="BH186" s="198">
        <f t="shared" si="27"/>
        <v>0</v>
      </c>
      <c r="BI186" s="198">
        <f t="shared" si="28"/>
        <v>0</v>
      </c>
      <c r="BJ186" s="17" t="s">
        <v>81</v>
      </c>
      <c r="BK186" s="198">
        <f t="shared" si="29"/>
        <v>0</v>
      </c>
      <c r="BL186" s="17" t="s">
        <v>195</v>
      </c>
      <c r="BM186" s="197" t="s">
        <v>2226</v>
      </c>
    </row>
    <row r="187" spans="1:65" s="2" customFormat="1" ht="37.9" customHeight="1">
      <c r="A187" s="34"/>
      <c r="B187" s="35"/>
      <c r="C187" s="227" t="s">
        <v>393</v>
      </c>
      <c r="D187" s="227" t="s">
        <v>219</v>
      </c>
      <c r="E187" s="228" t="s">
        <v>2227</v>
      </c>
      <c r="F187" s="229" t="s">
        <v>2228</v>
      </c>
      <c r="G187" s="230" t="s">
        <v>215</v>
      </c>
      <c r="H187" s="231">
        <v>1</v>
      </c>
      <c r="I187" s="232"/>
      <c r="J187" s="233">
        <f t="shared" si="20"/>
        <v>0</v>
      </c>
      <c r="K187" s="229" t="s">
        <v>1</v>
      </c>
      <c r="L187" s="234"/>
      <c r="M187" s="235" t="s">
        <v>1</v>
      </c>
      <c r="N187" s="236" t="s">
        <v>38</v>
      </c>
      <c r="O187" s="71"/>
      <c r="P187" s="195">
        <f t="shared" si="21"/>
        <v>0</v>
      </c>
      <c r="Q187" s="195">
        <v>0</v>
      </c>
      <c r="R187" s="195">
        <f t="shared" si="22"/>
        <v>0</v>
      </c>
      <c r="S187" s="195">
        <v>0</v>
      </c>
      <c r="T187" s="196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239</v>
      </c>
      <c r="AT187" s="197" t="s">
        <v>219</v>
      </c>
      <c r="AU187" s="197" t="s">
        <v>83</v>
      </c>
      <c r="AY187" s="17" t="s">
        <v>143</v>
      </c>
      <c r="BE187" s="198">
        <f t="shared" si="24"/>
        <v>0</v>
      </c>
      <c r="BF187" s="198">
        <f t="shared" si="25"/>
        <v>0</v>
      </c>
      <c r="BG187" s="198">
        <f t="shared" si="26"/>
        <v>0</v>
      </c>
      <c r="BH187" s="198">
        <f t="shared" si="27"/>
        <v>0</v>
      </c>
      <c r="BI187" s="198">
        <f t="shared" si="28"/>
        <v>0</v>
      </c>
      <c r="BJ187" s="17" t="s">
        <v>81</v>
      </c>
      <c r="BK187" s="198">
        <f t="shared" si="29"/>
        <v>0</v>
      </c>
      <c r="BL187" s="17" t="s">
        <v>195</v>
      </c>
      <c r="BM187" s="197" t="s">
        <v>2229</v>
      </c>
    </row>
    <row r="188" spans="1:65" s="2" customFormat="1" ht="24.2" customHeight="1">
      <c r="A188" s="34"/>
      <c r="B188" s="35"/>
      <c r="C188" s="227" t="s">
        <v>278</v>
      </c>
      <c r="D188" s="227" t="s">
        <v>219</v>
      </c>
      <c r="E188" s="228" t="s">
        <v>2230</v>
      </c>
      <c r="F188" s="229" t="s">
        <v>2231</v>
      </c>
      <c r="G188" s="230" t="s">
        <v>215</v>
      </c>
      <c r="H188" s="231">
        <v>1</v>
      </c>
      <c r="I188" s="232"/>
      <c r="J188" s="233">
        <f t="shared" si="20"/>
        <v>0</v>
      </c>
      <c r="K188" s="229" t="s">
        <v>1</v>
      </c>
      <c r="L188" s="234"/>
      <c r="M188" s="235" t="s">
        <v>1</v>
      </c>
      <c r="N188" s="236" t="s">
        <v>38</v>
      </c>
      <c r="O188" s="71"/>
      <c r="P188" s="195">
        <f t="shared" si="21"/>
        <v>0</v>
      </c>
      <c r="Q188" s="195">
        <v>0</v>
      </c>
      <c r="R188" s="195">
        <f t="shared" si="22"/>
        <v>0</v>
      </c>
      <c r="S188" s="195">
        <v>0</v>
      </c>
      <c r="T188" s="196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239</v>
      </c>
      <c r="AT188" s="197" t="s">
        <v>219</v>
      </c>
      <c r="AU188" s="197" t="s">
        <v>83</v>
      </c>
      <c r="AY188" s="17" t="s">
        <v>143</v>
      </c>
      <c r="BE188" s="198">
        <f t="shared" si="24"/>
        <v>0</v>
      </c>
      <c r="BF188" s="198">
        <f t="shared" si="25"/>
        <v>0</v>
      </c>
      <c r="BG188" s="198">
        <f t="shared" si="26"/>
        <v>0</v>
      </c>
      <c r="BH188" s="198">
        <f t="shared" si="27"/>
        <v>0</v>
      </c>
      <c r="BI188" s="198">
        <f t="shared" si="28"/>
        <v>0</v>
      </c>
      <c r="BJ188" s="17" t="s">
        <v>81</v>
      </c>
      <c r="BK188" s="198">
        <f t="shared" si="29"/>
        <v>0</v>
      </c>
      <c r="BL188" s="17" t="s">
        <v>195</v>
      </c>
      <c r="BM188" s="197" t="s">
        <v>2232</v>
      </c>
    </row>
    <row r="189" spans="1:65" s="2" customFormat="1" ht="21.75" customHeight="1">
      <c r="A189" s="34"/>
      <c r="B189" s="35"/>
      <c r="C189" s="227" t="s">
        <v>402</v>
      </c>
      <c r="D189" s="227" t="s">
        <v>219</v>
      </c>
      <c r="E189" s="228" t="s">
        <v>2233</v>
      </c>
      <c r="F189" s="229" t="s">
        <v>2234</v>
      </c>
      <c r="G189" s="230" t="s">
        <v>215</v>
      </c>
      <c r="H189" s="231">
        <v>1</v>
      </c>
      <c r="I189" s="232"/>
      <c r="J189" s="233">
        <f t="shared" si="20"/>
        <v>0</v>
      </c>
      <c r="K189" s="229" t="s">
        <v>1</v>
      </c>
      <c r="L189" s="234"/>
      <c r="M189" s="235" t="s">
        <v>1</v>
      </c>
      <c r="N189" s="236" t="s">
        <v>38</v>
      </c>
      <c r="O189" s="71"/>
      <c r="P189" s="195">
        <f t="shared" si="21"/>
        <v>0</v>
      </c>
      <c r="Q189" s="195">
        <v>0</v>
      </c>
      <c r="R189" s="195">
        <f t="shared" si="22"/>
        <v>0</v>
      </c>
      <c r="S189" s="195">
        <v>0</v>
      </c>
      <c r="T189" s="196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239</v>
      </c>
      <c r="AT189" s="197" t="s">
        <v>219</v>
      </c>
      <c r="AU189" s="197" t="s">
        <v>83</v>
      </c>
      <c r="AY189" s="17" t="s">
        <v>143</v>
      </c>
      <c r="BE189" s="198">
        <f t="shared" si="24"/>
        <v>0</v>
      </c>
      <c r="BF189" s="198">
        <f t="shared" si="25"/>
        <v>0</v>
      </c>
      <c r="BG189" s="198">
        <f t="shared" si="26"/>
        <v>0</v>
      </c>
      <c r="BH189" s="198">
        <f t="shared" si="27"/>
        <v>0</v>
      </c>
      <c r="BI189" s="198">
        <f t="shared" si="28"/>
        <v>0</v>
      </c>
      <c r="BJ189" s="17" t="s">
        <v>81</v>
      </c>
      <c r="BK189" s="198">
        <f t="shared" si="29"/>
        <v>0</v>
      </c>
      <c r="BL189" s="17" t="s">
        <v>195</v>
      </c>
      <c r="BM189" s="197" t="s">
        <v>2235</v>
      </c>
    </row>
    <row r="190" spans="1:65" s="2" customFormat="1" ht="16.5" customHeight="1">
      <c r="A190" s="34"/>
      <c r="B190" s="35"/>
      <c r="C190" s="186" t="s">
        <v>285</v>
      </c>
      <c r="D190" s="186" t="s">
        <v>145</v>
      </c>
      <c r="E190" s="187" t="s">
        <v>2236</v>
      </c>
      <c r="F190" s="188" t="s">
        <v>2237</v>
      </c>
      <c r="G190" s="189" t="s">
        <v>1157</v>
      </c>
      <c r="H190" s="190">
        <v>1</v>
      </c>
      <c r="I190" s="191"/>
      <c r="J190" s="192">
        <f t="shared" si="20"/>
        <v>0</v>
      </c>
      <c r="K190" s="188" t="s">
        <v>1</v>
      </c>
      <c r="L190" s="39"/>
      <c r="M190" s="193" t="s">
        <v>1</v>
      </c>
      <c r="N190" s="194" t="s">
        <v>38</v>
      </c>
      <c r="O190" s="71"/>
      <c r="P190" s="195">
        <f t="shared" si="21"/>
        <v>0</v>
      </c>
      <c r="Q190" s="195">
        <v>0</v>
      </c>
      <c r="R190" s="195">
        <f t="shared" si="22"/>
        <v>0</v>
      </c>
      <c r="S190" s="195">
        <v>0</v>
      </c>
      <c r="T190" s="196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195</v>
      </c>
      <c r="AT190" s="197" t="s">
        <v>145</v>
      </c>
      <c r="AU190" s="197" t="s">
        <v>83</v>
      </c>
      <c r="AY190" s="17" t="s">
        <v>143</v>
      </c>
      <c r="BE190" s="198">
        <f t="shared" si="24"/>
        <v>0</v>
      </c>
      <c r="BF190" s="198">
        <f t="shared" si="25"/>
        <v>0</v>
      </c>
      <c r="BG190" s="198">
        <f t="shared" si="26"/>
        <v>0</v>
      </c>
      <c r="BH190" s="198">
        <f t="shared" si="27"/>
        <v>0</v>
      </c>
      <c r="BI190" s="198">
        <f t="shared" si="28"/>
        <v>0</v>
      </c>
      <c r="BJ190" s="17" t="s">
        <v>81</v>
      </c>
      <c r="BK190" s="198">
        <f t="shared" si="29"/>
        <v>0</v>
      </c>
      <c r="BL190" s="17" t="s">
        <v>195</v>
      </c>
      <c r="BM190" s="197" t="s">
        <v>2238</v>
      </c>
    </row>
    <row r="191" spans="1:65" s="2" customFormat="1" ht="24.2" customHeight="1">
      <c r="A191" s="34"/>
      <c r="B191" s="35"/>
      <c r="C191" s="186" t="s">
        <v>413</v>
      </c>
      <c r="D191" s="186" t="s">
        <v>145</v>
      </c>
      <c r="E191" s="187" t="s">
        <v>2239</v>
      </c>
      <c r="F191" s="188" t="s">
        <v>2240</v>
      </c>
      <c r="G191" s="189" t="s">
        <v>2241</v>
      </c>
      <c r="H191" s="258"/>
      <c r="I191" s="191"/>
      <c r="J191" s="192">
        <f t="shared" si="20"/>
        <v>0</v>
      </c>
      <c r="K191" s="188" t="s">
        <v>1</v>
      </c>
      <c r="L191" s="39"/>
      <c r="M191" s="193" t="s">
        <v>1</v>
      </c>
      <c r="N191" s="194" t="s">
        <v>38</v>
      </c>
      <c r="O191" s="71"/>
      <c r="P191" s="195">
        <f t="shared" si="21"/>
        <v>0</v>
      </c>
      <c r="Q191" s="195">
        <v>0</v>
      </c>
      <c r="R191" s="195">
        <f t="shared" si="22"/>
        <v>0</v>
      </c>
      <c r="S191" s="195">
        <v>0</v>
      </c>
      <c r="T191" s="196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195</v>
      </c>
      <c r="AT191" s="197" t="s">
        <v>145</v>
      </c>
      <c r="AU191" s="197" t="s">
        <v>83</v>
      </c>
      <c r="AY191" s="17" t="s">
        <v>143</v>
      </c>
      <c r="BE191" s="198">
        <f t="shared" si="24"/>
        <v>0</v>
      </c>
      <c r="BF191" s="198">
        <f t="shared" si="25"/>
        <v>0</v>
      </c>
      <c r="BG191" s="198">
        <f t="shared" si="26"/>
        <v>0</v>
      </c>
      <c r="BH191" s="198">
        <f t="shared" si="27"/>
        <v>0</v>
      </c>
      <c r="BI191" s="198">
        <f t="shared" si="28"/>
        <v>0</v>
      </c>
      <c r="BJ191" s="17" t="s">
        <v>81</v>
      </c>
      <c r="BK191" s="198">
        <f t="shared" si="29"/>
        <v>0</v>
      </c>
      <c r="BL191" s="17" t="s">
        <v>195</v>
      </c>
      <c r="BM191" s="197" t="s">
        <v>2242</v>
      </c>
    </row>
    <row r="192" spans="1:65" s="12" customFormat="1" ht="22.9" customHeight="1">
      <c r="B192" s="170"/>
      <c r="C192" s="171"/>
      <c r="D192" s="172" t="s">
        <v>72</v>
      </c>
      <c r="E192" s="184" t="s">
        <v>2243</v>
      </c>
      <c r="F192" s="184" t="s">
        <v>2244</v>
      </c>
      <c r="G192" s="171"/>
      <c r="H192" s="171"/>
      <c r="I192" s="174"/>
      <c r="J192" s="185">
        <f>BK192</f>
        <v>0</v>
      </c>
      <c r="K192" s="171"/>
      <c r="L192" s="176"/>
      <c r="M192" s="177"/>
      <c r="N192" s="178"/>
      <c r="O192" s="178"/>
      <c r="P192" s="179">
        <f>SUM(P193:P228)</f>
        <v>0</v>
      </c>
      <c r="Q192" s="178"/>
      <c r="R192" s="179">
        <f>SUM(R193:R228)</f>
        <v>0</v>
      </c>
      <c r="S192" s="178"/>
      <c r="T192" s="180">
        <f>SUM(T193:T228)</f>
        <v>0</v>
      </c>
      <c r="AR192" s="181" t="s">
        <v>83</v>
      </c>
      <c r="AT192" s="182" t="s">
        <v>72</v>
      </c>
      <c r="AU192" s="182" t="s">
        <v>81</v>
      </c>
      <c r="AY192" s="181" t="s">
        <v>143</v>
      </c>
      <c r="BK192" s="183">
        <f>SUM(BK193:BK228)</f>
        <v>0</v>
      </c>
    </row>
    <row r="193" spans="1:65" s="2" customFormat="1" ht="33" customHeight="1">
      <c r="A193" s="34"/>
      <c r="B193" s="35"/>
      <c r="C193" s="186" t="s">
        <v>290</v>
      </c>
      <c r="D193" s="186" t="s">
        <v>145</v>
      </c>
      <c r="E193" s="187" t="s">
        <v>2245</v>
      </c>
      <c r="F193" s="188" t="s">
        <v>2246</v>
      </c>
      <c r="G193" s="189" t="s">
        <v>323</v>
      </c>
      <c r="H193" s="190">
        <v>10</v>
      </c>
      <c r="I193" s="191"/>
      <c r="J193" s="192">
        <f t="shared" ref="J193:J200" si="30">ROUND(I193*H193,2)</f>
        <v>0</v>
      </c>
      <c r="K193" s="188" t="s">
        <v>1</v>
      </c>
      <c r="L193" s="39"/>
      <c r="M193" s="193" t="s">
        <v>1</v>
      </c>
      <c r="N193" s="194" t="s">
        <v>38</v>
      </c>
      <c r="O193" s="71"/>
      <c r="P193" s="195">
        <f t="shared" ref="P193:P200" si="31">O193*H193</f>
        <v>0</v>
      </c>
      <c r="Q193" s="195">
        <v>0</v>
      </c>
      <c r="R193" s="195">
        <f t="shared" ref="R193:R200" si="32">Q193*H193</f>
        <v>0</v>
      </c>
      <c r="S193" s="195">
        <v>0</v>
      </c>
      <c r="T193" s="196">
        <f t="shared" ref="T193:T200" si="33"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195</v>
      </c>
      <c r="AT193" s="197" t="s">
        <v>145</v>
      </c>
      <c r="AU193" s="197" t="s">
        <v>83</v>
      </c>
      <c r="AY193" s="17" t="s">
        <v>143</v>
      </c>
      <c r="BE193" s="198">
        <f t="shared" ref="BE193:BE200" si="34">IF(N193="základní",J193,0)</f>
        <v>0</v>
      </c>
      <c r="BF193" s="198">
        <f t="shared" ref="BF193:BF200" si="35">IF(N193="snížená",J193,0)</f>
        <v>0</v>
      </c>
      <c r="BG193" s="198">
        <f t="shared" ref="BG193:BG200" si="36">IF(N193="zákl. přenesená",J193,0)</f>
        <v>0</v>
      </c>
      <c r="BH193" s="198">
        <f t="shared" ref="BH193:BH200" si="37">IF(N193="sníž. přenesená",J193,0)</f>
        <v>0</v>
      </c>
      <c r="BI193" s="198">
        <f t="shared" ref="BI193:BI200" si="38">IF(N193="nulová",J193,0)</f>
        <v>0</v>
      </c>
      <c r="BJ193" s="17" t="s">
        <v>81</v>
      </c>
      <c r="BK193" s="198">
        <f t="shared" ref="BK193:BK200" si="39">ROUND(I193*H193,2)</f>
        <v>0</v>
      </c>
      <c r="BL193" s="17" t="s">
        <v>195</v>
      </c>
      <c r="BM193" s="197" t="s">
        <v>2247</v>
      </c>
    </row>
    <row r="194" spans="1:65" s="2" customFormat="1" ht="33" customHeight="1">
      <c r="A194" s="34"/>
      <c r="B194" s="35"/>
      <c r="C194" s="186" t="s">
        <v>424</v>
      </c>
      <c r="D194" s="186" t="s">
        <v>145</v>
      </c>
      <c r="E194" s="187" t="s">
        <v>2248</v>
      </c>
      <c r="F194" s="188" t="s">
        <v>2249</v>
      </c>
      <c r="G194" s="189" t="s">
        <v>323</v>
      </c>
      <c r="H194" s="190">
        <v>6</v>
      </c>
      <c r="I194" s="191"/>
      <c r="J194" s="192">
        <f t="shared" si="30"/>
        <v>0</v>
      </c>
      <c r="K194" s="188" t="s">
        <v>1</v>
      </c>
      <c r="L194" s="39"/>
      <c r="M194" s="193" t="s">
        <v>1</v>
      </c>
      <c r="N194" s="194" t="s">
        <v>38</v>
      </c>
      <c r="O194" s="71"/>
      <c r="P194" s="195">
        <f t="shared" si="31"/>
        <v>0</v>
      </c>
      <c r="Q194" s="195">
        <v>0</v>
      </c>
      <c r="R194" s="195">
        <f t="shared" si="32"/>
        <v>0</v>
      </c>
      <c r="S194" s="195">
        <v>0</v>
      </c>
      <c r="T194" s="196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195</v>
      </c>
      <c r="AT194" s="197" t="s">
        <v>145</v>
      </c>
      <c r="AU194" s="197" t="s">
        <v>83</v>
      </c>
      <c r="AY194" s="17" t="s">
        <v>143</v>
      </c>
      <c r="BE194" s="198">
        <f t="shared" si="34"/>
        <v>0</v>
      </c>
      <c r="BF194" s="198">
        <f t="shared" si="35"/>
        <v>0</v>
      </c>
      <c r="BG194" s="198">
        <f t="shared" si="36"/>
        <v>0</v>
      </c>
      <c r="BH194" s="198">
        <f t="shared" si="37"/>
        <v>0</v>
      </c>
      <c r="BI194" s="198">
        <f t="shared" si="38"/>
        <v>0</v>
      </c>
      <c r="BJ194" s="17" t="s">
        <v>81</v>
      </c>
      <c r="BK194" s="198">
        <f t="shared" si="39"/>
        <v>0</v>
      </c>
      <c r="BL194" s="17" t="s">
        <v>195</v>
      </c>
      <c r="BM194" s="197" t="s">
        <v>2250</v>
      </c>
    </row>
    <row r="195" spans="1:65" s="2" customFormat="1" ht="24.2" customHeight="1">
      <c r="A195" s="34"/>
      <c r="B195" s="35"/>
      <c r="C195" s="186" t="s">
        <v>295</v>
      </c>
      <c r="D195" s="186" t="s">
        <v>145</v>
      </c>
      <c r="E195" s="187" t="s">
        <v>2251</v>
      </c>
      <c r="F195" s="188" t="s">
        <v>2252</v>
      </c>
      <c r="G195" s="189" t="s">
        <v>215</v>
      </c>
      <c r="H195" s="190">
        <v>1</v>
      </c>
      <c r="I195" s="191"/>
      <c r="J195" s="192">
        <f t="shared" si="30"/>
        <v>0</v>
      </c>
      <c r="K195" s="188" t="s">
        <v>1</v>
      </c>
      <c r="L195" s="39"/>
      <c r="M195" s="193" t="s">
        <v>1</v>
      </c>
      <c r="N195" s="194" t="s">
        <v>38</v>
      </c>
      <c r="O195" s="71"/>
      <c r="P195" s="195">
        <f t="shared" si="31"/>
        <v>0</v>
      </c>
      <c r="Q195" s="195">
        <v>0</v>
      </c>
      <c r="R195" s="195">
        <f t="shared" si="32"/>
        <v>0</v>
      </c>
      <c r="S195" s="195">
        <v>0</v>
      </c>
      <c r="T195" s="196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195</v>
      </c>
      <c r="AT195" s="197" t="s">
        <v>145</v>
      </c>
      <c r="AU195" s="197" t="s">
        <v>83</v>
      </c>
      <c r="AY195" s="17" t="s">
        <v>143</v>
      </c>
      <c r="BE195" s="198">
        <f t="shared" si="34"/>
        <v>0</v>
      </c>
      <c r="BF195" s="198">
        <f t="shared" si="35"/>
        <v>0</v>
      </c>
      <c r="BG195" s="198">
        <f t="shared" si="36"/>
        <v>0</v>
      </c>
      <c r="BH195" s="198">
        <f t="shared" si="37"/>
        <v>0</v>
      </c>
      <c r="BI195" s="198">
        <f t="shared" si="38"/>
        <v>0</v>
      </c>
      <c r="BJ195" s="17" t="s">
        <v>81</v>
      </c>
      <c r="BK195" s="198">
        <f t="shared" si="39"/>
        <v>0</v>
      </c>
      <c r="BL195" s="17" t="s">
        <v>195</v>
      </c>
      <c r="BM195" s="197" t="s">
        <v>2253</v>
      </c>
    </row>
    <row r="196" spans="1:65" s="2" customFormat="1" ht="16.5" customHeight="1">
      <c r="A196" s="34"/>
      <c r="B196" s="35"/>
      <c r="C196" s="186" t="s">
        <v>434</v>
      </c>
      <c r="D196" s="186" t="s">
        <v>145</v>
      </c>
      <c r="E196" s="187" t="s">
        <v>2254</v>
      </c>
      <c r="F196" s="188" t="s">
        <v>2255</v>
      </c>
      <c r="G196" s="189" t="s">
        <v>215</v>
      </c>
      <c r="H196" s="190">
        <v>7</v>
      </c>
      <c r="I196" s="191"/>
      <c r="J196" s="192">
        <f t="shared" si="30"/>
        <v>0</v>
      </c>
      <c r="K196" s="188" t="s">
        <v>1</v>
      </c>
      <c r="L196" s="39"/>
      <c r="M196" s="193" t="s">
        <v>1</v>
      </c>
      <c r="N196" s="194" t="s">
        <v>38</v>
      </c>
      <c r="O196" s="71"/>
      <c r="P196" s="195">
        <f t="shared" si="31"/>
        <v>0</v>
      </c>
      <c r="Q196" s="195">
        <v>0</v>
      </c>
      <c r="R196" s="195">
        <f t="shared" si="32"/>
        <v>0</v>
      </c>
      <c r="S196" s="195">
        <v>0</v>
      </c>
      <c r="T196" s="196">
        <f t="shared" si="3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195</v>
      </c>
      <c r="AT196" s="197" t="s">
        <v>145</v>
      </c>
      <c r="AU196" s="197" t="s">
        <v>83</v>
      </c>
      <c r="AY196" s="17" t="s">
        <v>143</v>
      </c>
      <c r="BE196" s="198">
        <f t="shared" si="34"/>
        <v>0</v>
      </c>
      <c r="BF196" s="198">
        <f t="shared" si="35"/>
        <v>0</v>
      </c>
      <c r="BG196" s="198">
        <f t="shared" si="36"/>
        <v>0</v>
      </c>
      <c r="BH196" s="198">
        <f t="shared" si="37"/>
        <v>0</v>
      </c>
      <c r="BI196" s="198">
        <f t="shared" si="38"/>
        <v>0</v>
      </c>
      <c r="BJ196" s="17" t="s">
        <v>81</v>
      </c>
      <c r="BK196" s="198">
        <f t="shared" si="39"/>
        <v>0</v>
      </c>
      <c r="BL196" s="17" t="s">
        <v>195</v>
      </c>
      <c r="BM196" s="197" t="s">
        <v>2256</v>
      </c>
    </row>
    <row r="197" spans="1:65" s="2" customFormat="1" ht="16.5" customHeight="1">
      <c r="A197" s="34"/>
      <c r="B197" s="35"/>
      <c r="C197" s="186" t="s">
        <v>299</v>
      </c>
      <c r="D197" s="186" t="s">
        <v>145</v>
      </c>
      <c r="E197" s="187" t="s">
        <v>2257</v>
      </c>
      <c r="F197" s="188" t="s">
        <v>2258</v>
      </c>
      <c r="G197" s="189" t="s">
        <v>215</v>
      </c>
      <c r="H197" s="190">
        <v>22</v>
      </c>
      <c r="I197" s="191"/>
      <c r="J197" s="192">
        <f t="shared" si="30"/>
        <v>0</v>
      </c>
      <c r="K197" s="188" t="s">
        <v>1</v>
      </c>
      <c r="L197" s="39"/>
      <c r="M197" s="193" t="s">
        <v>1</v>
      </c>
      <c r="N197" s="194" t="s">
        <v>38</v>
      </c>
      <c r="O197" s="71"/>
      <c r="P197" s="195">
        <f t="shared" si="31"/>
        <v>0</v>
      </c>
      <c r="Q197" s="195">
        <v>0</v>
      </c>
      <c r="R197" s="195">
        <f t="shared" si="32"/>
        <v>0</v>
      </c>
      <c r="S197" s="195">
        <v>0</v>
      </c>
      <c r="T197" s="196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195</v>
      </c>
      <c r="AT197" s="197" t="s">
        <v>145</v>
      </c>
      <c r="AU197" s="197" t="s">
        <v>83</v>
      </c>
      <c r="AY197" s="17" t="s">
        <v>143</v>
      </c>
      <c r="BE197" s="198">
        <f t="shared" si="34"/>
        <v>0</v>
      </c>
      <c r="BF197" s="198">
        <f t="shared" si="35"/>
        <v>0</v>
      </c>
      <c r="BG197" s="198">
        <f t="shared" si="36"/>
        <v>0</v>
      </c>
      <c r="BH197" s="198">
        <f t="shared" si="37"/>
        <v>0</v>
      </c>
      <c r="BI197" s="198">
        <f t="shared" si="38"/>
        <v>0</v>
      </c>
      <c r="BJ197" s="17" t="s">
        <v>81</v>
      </c>
      <c r="BK197" s="198">
        <f t="shared" si="39"/>
        <v>0</v>
      </c>
      <c r="BL197" s="17" t="s">
        <v>195</v>
      </c>
      <c r="BM197" s="197" t="s">
        <v>2259</v>
      </c>
    </row>
    <row r="198" spans="1:65" s="2" customFormat="1" ht="16.5" customHeight="1">
      <c r="A198" s="34"/>
      <c r="B198" s="35"/>
      <c r="C198" s="186" t="s">
        <v>445</v>
      </c>
      <c r="D198" s="186" t="s">
        <v>145</v>
      </c>
      <c r="E198" s="187" t="s">
        <v>2260</v>
      </c>
      <c r="F198" s="188" t="s">
        <v>2261</v>
      </c>
      <c r="G198" s="189" t="s">
        <v>215</v>
      </c>
      <c r="H198" s="190">
        <v>6</v>
      </c>
      <c r="I198" s="191"/>
      <c r="J198" s="192">
        <f t="shared" si="30"/>
        <v>0</v>
      </c>
      <c r="K198" s="188" t="s">
        <v>1</v>
      </c>
      <c r="L198" s="39"/>
      <c r="M198" s="193" t="s">
        <v>1</v>
      </c>
      <c r="N198" s="194" t="s">
        <v>38</v>
      </c>
      <c r="O198" s="71"/>
      <c r="P198" s="195">
        <f t="shared" si="31"/>
        <v>0</v>
      </c>
      <c r="Q198" s="195">
        <v>0</v>
      </c>
      <c r="R198" s="195">
        <f t="shared" si="32"/>
        <v>0</v>
      </c>
      <c r="S198" s="195">
        <v>0</v>
      </c>
      <c r="T198" s="196">
        <f t="shared" si="3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195</v>
      </c>
      <c r="AT198" s="197" t="s">
        <v>145</v>
      </c>
      <c r="AU198" s="197" t="s">
        <v>83</v>
      </c>
      <c r="AY198" s="17" t="s">
        <v>143</v>
      </c>
      <c r="BE198" s="198">
        <f t="shared" si="34"/>
        <v>0</v>
      </c>
      <c r="BF198" s="198">
        <f t="shared" si="35"/>
        <v>0</v>
      </c>
      <c r="BG198" s="198">
        <f t="shared" si="36"/>
        <v>0</v>
      </c>
      <c r="BH198" s="198">
        <f t="shared" si="37"/>
        <v>0</v>
      </c>
      <c r="BI198" s="198">
        <f t="shared" si="38"/>
        <v>0</v>
      </c>
      <c r="BJ198" s="17" t="s">
        <v>81</v>
      </c>
      <c r="BK198" s="198">
        <f t="shared" si="39"/>
        <v>0</v>
      </c>
      <c r="BL198" s="17" t="s">
        <v>195</v>
      </c>
      <c r="BM198" s="197" t="s">
        <v>2262</v>
      </c>
    </row>
    <row r="199" spans="1:65" s="2" customFormat="1" ht="16.5" customHeight="1">
      <c r="A199" s="34"/>
      <c r="B199" s="35"/>
      <c r="C199" s="186" t="s">
        <v>304</v>
      </c>
      <c r="D199" s="186" t="s">
        <v>145</v>
      </c>
      <c r="E199" s="187" t="s">
        <v>2263</v>
      </c>
      <c r="F199" s="188" t="s">
        <v>2264</v>
      </c>
      <c r="G199" s="189" t="s">
        <v>215</v>
      </c>
      <c r="H199" s="190">
        <v>5</v>
      </c>
      <c r="I199" s="191"/>
      <c r="J199" s="192">
        <f t="shared" si="30"/>
        <v>0</v>
      </c>
      <c r="K199" s="188" t="s">
        <v>1</v>
      </c>
      <c r="L199" s="39"/>
      <c r="M199" s="193" t="s">
        <v>1</v>
      </c>
      <c r="N199" s="194" t="s">
        <v>38</v>
      </c>
      <c r="O199" s="71"/>
      <c r="P199" s="195">
        <f t="shared" si="31"/>
        <v>0</v>
      </c>
      <c r="Q199" s="195">
        <v>0</v>
      </c>
      <c r="R199" s="195">
        <f t="shared" si="32"/>
        <v>0</v>
      </c>
      <c r="S199" s="195">
        <v>0</v>
      </c>
      <c r="T199" s="196">
        <f t="shared" si="3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195</v>
      </c>
      <c r="AT199" s="197" t="s">
        <v>145</v>
      </c>
      <c r="AU199" s="197" t="s">
        <v>83</v>
      </c>
      <c r="AY199" s="17" t="s">
        <v>143</v>
      </c>
      <c r="BE199" s="198">
        <f t="shared" si="34"/>
        <v>0</v>
      </c>
      <c r="BF199" s="198">
        <f t="shared" si="35"/>
        <v>0</v>
      </c>
      <c r="BG199" s="198">
        <f t="shared" si="36"/>
        <v>0</v>
      </c>
      <c r="BH199" s="198">
        <f t="shared" si="37"/>
        <v>0</v>
      </c>
      <c r="BI199" s="198">
        <f t="shared" si="38"/>
        <v>0</v>
      </c>
      <c r="BJ199" s="17" t="s">
        <v>81</v>
      </c>
      <c r="BK199" s="198">
        <f t="shared" si="39"/>
        <v>0</v>
      </c>
      <c r="BL199" s="17" t="s">
        <v>195</v>
      </c>
      <c r="BM199" s="197" t="s">
        <v>2265</v>
      </c>
    </row>
    <row r="200" spans="1:65" s="2" customFormat="1" ht="21.75" customHeight="1">
      <c r="A200" s="34"/>
      <c r="B200" s="35"/>
      <c r="C200" s="186" t="s">
        <v>457</v>
      </c>
      <c r="D200" s="186" t="s">
        <v>145</v>
      </c>
      <c r="E200" s="187" t="s">
        <v>2266</v>
      </c>
      <c r="F200" s="188" t="s">
        <v>2267</v>
      </c>
      <c r="G200" s="189" t="s">
        <v>323</v>
      </c>
      <c r="H200" s="190">
        <v>14</v>
      </c>
      <c r="I200" s="191"/>
      <c r="J200" s="192">
        <f t="shared" si="30"/>
        <v>0</v>
      </c>
      <c r="K200" s="188" t="s">
        <v>1</v>
      </c>
      <c r="L200" s="39"/>
      <c r="M200" s="193" t="s">
        <v>1</v>
      </c>
      <c r="N200" s="194" t="s">
        <v>38</v>
      </c>
      <c r="O200" s="71"/>
      <c r="P200" s="195">
        <f t="shared" si="31"/>
        <v>0</v>
      </c>
      <c r="Q200" s="195">
        <v>0</v>
      </c>
      <c r="R200" s="195">
        <f t="shared" si="32"/>
        <v>0</v>
      </c>
      <c r="S200" s="195">
        <v>0</v>
      </c>
      <c r="T200" s="196">
        <f t="shared" si="3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195</v>
      </c>
      <c r="AT200" s="197" t="s">
        <v>145</v>
      </c>
      <c r="AU200" s="197" t="s">
        <v>83</v>
      </c>
      <c r="AY200" s="17" t="s">
        <v>143</v>
      </c>
      <c r="BE200" s="198">
        <f t="shared" si="34"/>
        <v>0</v>
      </c>
      <c r="BF200" s="198">
        <f t="shared" si="35"/>
        <v>0</v>
      </c>
      <c r="BG200" s="198">
        <f t="shared" si="36"/>
        <v>0</v>
      </c>
      <c r="BH200" s="198">
        <f t="shared" si="37"/>
        <v>0</v>
      </c>
      <c r="BI200" s="198">
        <f t="shared" si="38"/>
        <v>0</v>
      </c>
      <c r="BJ200" s="17" t="s">
        <v>81</v>
      </c>
      <c r="BK200" s="198">
        <f t="shared" si="39"/>
        <v>0</v>
      </c>
      <c r="BL200" s="17" t="s">
        <v>195</v>
      </c>
      <c r="BM200" s="197" t="s">
        <v>2268</v>
      </c>
    </row>
    <row r="201" spans="1:65" s="2" customFormat="1" ht="39">
      <c r="A201" s="34"/>
      <c r="B201" s="35"/>
      <c r="C201" s="36"/>
      <c r="D201" s="206" t="s">
        <v>258</v>
      </c>
      <c r="E201" s="36"/>
      <c r="F201" s="237" t="s">
        <v>2269</v>
      </c>
      <c r="G201" s="36"/>
      <c r="H201" s="36"/>
      <c r="I201" s="201"/>
      <c r="J201" s="36"/>
      <c r="K201" s="36"/>
      <c r="L201" s="39"/>
      <c r="M201" s="202"/>
      <c r="N201" s="203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258</v>
      </c>
      <c r="AU201" s="17" t="s">
        <v>83</v>
      </c>
    </row>
    <row r="202" spans="1:65" s="2" customFormat="1" ht="21.75" customHeight="1">
      <c r="A202" s="34"/>
      <c r="B202" s="35"/>
      <c r="C202" s="186" t="s">
        <v>308</v>
      </c>
      <c r="D202" s="186" t="s">
        <v>145</v>
      </c>
      <c r="E202" s="187" t="s">
        <v>2270</v>
      </c>
      <c r="F202" s="188" t="s">
        <v>2271</v>
      </c>
      <c r="G202" s="189" t="s">
        <v>323</v>
      </c>
      <c r="H202" s="190">
        <v>46</v>
      </c>
      <c r="I202" s="191"/>
      <c r="J202" s="192">
        <f>ROUND(I202*H202,2)</f>
        <v>0</v>
      </c>
      <c r="K202" s="188" t="s">
        <v>1</v>
      </c>
      <c r="L202" s="39"/>
      <c r="M202" s="193" t="s">
        <v>1</v>
      </c>
      <c r="N202" s="194" t="s">
        <v>38</v>
      </c>
      <c r="O202" s="71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195</v>
      </c>
      <c r="AT202" s="197" t="s">
        <v>145</v>
      </c>
      <c r="AU202" s="197" t="s">
        <v>83</v>
      </c>
      <c r="AY202" s="17" t="s">
        <v>143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81</v>
      </c>
      <c r="BK202" s="198">
        <f>ROUND(I202*H202,2)</f>
        <v>0</v>
      </c>
      <c r="BL202" s="17" t="s">
        <v>195</v>
      </c>
      <c r="BM202" s="197" t="s">
        <v>2272</v>
      </c>
    </row>
    <row r="203" spans="1:65" s="2" customFormat="1" ht="39">
      <c r="A203" s="34"/>
      <c r="B203" s="35"/>
      <c r="C203" s="36"/>
      <c r="D203" s="206" t="s">
        <v>258</v>
      </c>
      <c r="E203" s="36"/>
      <c r="F203" s="237" t="s">
        <v>2269</v>
      </c>
      <c r="G203" s="36"/>
      <c r="H203" s="36"/>
      <c r="I203" s="201"/>
      <c r="J203" s="36"/>
      <c r="K203" s="36"/>
      <c r="L203" s="39"/>
      <c r="M203" s="202"/>
      <c r="N203" s="203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258</v>
      </c>
      <c r="AU203" s="17" t="s">
        <v>83</v>
      </c>
    </row>
    <row r="204" spans="1:65" s="2" customFormat="1" ht="21.75" customHeight="1">
      <c r="A204" s="34"/>
      <c r="B204" s="35"/>
      <c r="C204" s="186" t="s">
        <v>465</v>
      </c>
      <c r="D204" s="186" t="s">
        <v>145</v>
      </c>
      <c r="E204" s="187" t="s">
        <v>2273</v>
      </c>
      <c r="F204" s="188" t="s">
        <v>2274</v>
      </c>
      <c r="G204" s="189" t="s">
        <v>323</v>
      </c>
      <c r="H204" s="190">
        <v>12</v>
      </c>
      <c r="I204" s="191"/>
      <c r="J204" s="192">
        <f>ROUND(I204*H204,2)</f>
        <v>0</v>
      </c>
      <c r="K204" s="188" t="s">
        <v>1</v>
      </c>
      <c r="L204" s="39"/>
      <c r="M204" s="193" t="s">
        <v>1</v>
      </c>
      <c r="N204" s="194" t="s">
        <v>38</v>
      </c>
      <c r="O204" s="7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195</v>
      </c>
      <c r="AT204" s="197" t="s">
        <v>145</v>
      </c>
      <c r="AU204" s="197" t="s">
        <v>83</v>
      </c>
      <c r="AY204" s="17" t="s">
        <v>143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7" t="s">
        <v>81</v>
      </c>
      <c r="BK204" s="198">
        <f>ROUND(I204*H204,2)</f>
        <v>0</v>
      </c>
      <c r="BL204" s="17" t="s">
        <v>195</v>
      </c>
      <c r="BM204" s="197" t="s">
        <v>2275</v>
      </c>
    </row>
    <row r="205" spans="1:65" s="2" customFormat="1" ht="39">
      <c r="A205" s="34"/>
      <c r="B205" s="35"/>
      <c r="C205" s="36"/>
      <c r="D205" s="206" t="s">
        <v>258</v>
      </c>
      <c r="E205" s="36"/>
      <c r="F205" s="237" t="s">
        <v>2269</v>
      </c>
      <c r="G205" s="36"/>
      <c r="H205" s="36"/>
      <c r="I205" s="201"/>
      <c r="J205" s="36"/>
      <c r="K205" s="36"/>
      <c r="L205" s="39"/>
      <c r="M205" s="202"/>
      <c r="N205" s="203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258</v>
      </c>
      <c r="AU205" s="17" t="s">
        <v>83</v>
      </c>
    </row>
    <row r="206" spans="1:65" s="2" customFormat="1" ht="21.75" customHeight="1">
      <c r="A206" s="34"/>
      <c r="B206" s="35"/>
      <c r="C206" s="186" t="s">
        <v>313</v>
      </c>
      <c r="D206" s="186" t="s">
        <v>145</v>
      </c>
      <c r="E206" s="187" t="s">
        <v>2276</v>
      </c>
      <c r="F206" s="188" t="s">
        <v>2277</v>
      </c>
      <c r="G206" s="189" t="s">
        <v>323</v>
      </c>
      <c r="H206" s="190">
        <v>11</v>
      </c>
      <c r="I206" s="191"/>
      <c r="J206" s="192">
        <f>ROUND(I206*H206,2)</f>
        <v>0</v>
      </c>
      <c r="K206" s="188" t="s">
        <v>1</v>
      </c>
      <c r="L206" s="39"/>
      <c r="M206" s="193" t="s">
        <v>1</v>
      </c>
      <c r="N206" s="194" t="s">
        <v>38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195</v>
      </c>
      <c r="AT206" s="197" t="s">
        <v>145</v>
      </c>
      <c r="AU206" s="197" t="s">
        <v>83</v>
      </c>
      <c r="AY206" s="17" t="s">
        <v>143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81</v>
      </c>
      <c r="BK206" s="198">
        <f>ROUND(I206*H206,2)</f>
        <v>0</v>
      </c>
      <c r="BL206" s="17" t="s">
        <v>195</v>
      </c>
      <c r="BM206" s="197" t="s">
        <v>2278</v>
      </c>
    </row>
    <row r="207" spans="1:65" s="2" customFormat="1" ht="39">
      <c r="A207" s="34"/>
      <c r="B207" s="35"/>
      <c r="C207" s="36"/>
      <c r="D207" s="206" t="s">
        <v>258</v>
      </c>
      <c r="E207" s="36"/>
      <c r="F207" s="237" t="s">
        <v>2269</v>
      </c>
      <c r="G207" s="36"/>
      <c r="H207" s="36"/>
      <c r="I207" s="201"/>
      <c r="J207" s="36"/>
      <c r="K207" s="36"/>
      <c r="L207" s="39"/>
      <c r="M207" s="202"/>
      <c r="N207" s="203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258</v>
      </c>
      <c r="AU207" s="17" t="s">
        <v>83</v>
      </c>
    </row>
    <row r="208" spans="1:65" s="2" customFormat="1" ht="33" customHeight="1">
      <c r="A208" s="34"/>
      <c r="B208" s="35"/>
      <c r="C208" s="186" t="s">
        <v>472</v>
      </c>
      <c r="D208" s="186" t="s">
        <v>145</v>
      </c>
      <c r="E208" s="187" t="s">
        <v>2279</v>
      </c>
      <c r="F208" s="188" t="s">
        <v>2280</v>
      </c>
      <c r="G208" s="189" t="s">
        <v>323</v>
      </c>
      <c r="H208" s="190">
        <v>11</v>
      </c>
      <c r="I208" s="191"/>
      <c r="J208" s="192">
        <f t="shared" ref="J208:J228" si="40">ROUND(I208*H208,2)</f>
        <v>0</v>
      </c>
      <c r="K208" s="188" t="s">
        <v>1</v>
      </c>
      <c r="L208" s="39"/>
      <c r="M208" s="193" t="s">
        <v>1</v>
      </c>
      <c r="N208" s="194" t="s">
        <v>38</v>
      </c>
      <c r="O208" s="71"/>
      <c r="P208" s="195">
        <f t="shared" ref="P208:P228" si="41">O208*H208</f>
        <v>0</v>
      </c>
      <c r="Q208" s="195">
        <v>0</v>
      </c>
      <c r="R208" s="195">
        <f t="shared" ref="R208:R228" si="42">Q208*H208</f>
        <v>0</v>
      </c>
      <c r="S208" s="195">
        <v>0</v>
      </c>
      <c r="T208" s="196">
        <f t="shared" ref="T208:T228" si="43"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195</v>
      </c>
      <c r="AT208" s="197" t="s">
        <v>145</v>
      </c>
      <c r="AU208" s="197" t="s">
        <v>83</v>
      </c>
      <c r="AY208" s="17" t="s">
        <v>143</v>
      </c>
      <c r="BE208" s="198">
        <f t="shared" ref="BE208:BE228" si="44">IF(N208="základní",J208,0)</f>
        <v>0</v>
      </c>
      <c r="BF208" s="198">
        <f t="shared" ref="BF208:BF228" si="45">IF(N208="snížená",J208,0)</f>
        <v>0</v>
      </c>
      <c r="BG208" s="198">
        <f t="shared" ref="BG208:BG228" si="46">IF(N208="zákl. přenesená",J208,0)</f>
        <v>0</v>
      </c>
      <c r="BH208" s="198">
        <f t="shared" ref="BH208:BH228" si="47">IF(N208="sníž. přenesená",J208,0)</f>
        <v>0</v>
      </c>
      <c r="BI208" s="198">
        <f t="shared" ref="BI208:BI228" si="48">IF(N208="nulová",J208,0)</f>
        <v>0</v>
      </c>
      <c r="BJ208" s="17" t="s">
        <v>81</v>
      </c>
      <c r="BK208" s="198">
        <f t="shared" ref="BK208:BK228" si="49">ROUND(I208*H208,2)</f>
        <v>0</v>
      </c>
      <c r="BL208" s="17" t="s">
        <v>195</v>
      </c>
      <c r="BM208" s="197" t="s">
        <v>2281</v>
      </c>
    </row>
    <row r="209" spans="1:65" s="2" customFormat="1" ht="33" customHeight="1">
      <c r="A209" s="34"/>
      <c r="B209" s="35"/>
      <c r="C209" s="186" t="s">
        <v>318</v>
      </c>
      <c r="D209" s="186" t="s">
        <v>145</v>
      </c>
      <c r="E209" s="187" t="s">
        <v>2282</v>
      </c>
      <c r="F209" s="188" t="s">
        <v>2283</v>
      </c>
      <c r="G209" s="189" t="s">
        <v>323</v>
      </c>
      <c r="H209" s="190">
        <v>38</v>
      </c>
      <c r="I209" s="191"/>
      <c r="J209" s="192">
        <f t="shared" si="40"/>
        <v>0</v>
      </c>
      <c r="K209" s="188" t="s">
        <v>1</v>
      </c>
      <c r="L209" s="39"/>
      <c r="M209" s="193" t="s">
        <v>1</v>
      </c>
      <c r="N209" s="194" t="s">
        <v>38</v>
      </c>
      <c r="O209" s="71"/>
      <c r="P209" s="195">
        <f t="shared" si="41"/>
        <v>0</v>
      </c>
      <c r="Q209" s="195">
        <v>0</v>
      </c>
      <c r="R209" s="195">
        <f t="shared" si="42"/>
        <v>0</v>
      </c>
      <c r="S209" s="195">
        <v>0</v>
      </c>
      <c r="T209" s="196">
        <f t="shared" si="4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195</v>
      </c>
      <c r="AT209" s="197" t="s">
        <v>145</v>
      </c>
      <c r="AU209" s="197" t="s">
        <v>83</v>
      </c>
      <c r="AY209" s="17" t="s">
        <v>143</v>
      </c>
      <c r="BE209" s="198">
        <f t="shared" si="44"/>
        <v>0</v>
      </c>
      <c r="BF209" s="198">
        <f t="shared" si="45"/>
        <v>0</v>
      </c>
      <c r="BG209" s="198">
        <f t="shared" si="46"/>
        <v>0</v>
      </c>
      <c r="BH209" s="198">
        <f t="shared" si="47"/>
        <v>0</v>
      </c>
      <c r="BI209" s="198">
        <f t="shared" si="48"/>
        <v>0</v>
      </c>
      <c r="BJ209" s="17" t="s">
        <v>81</v>
      </c>
      <c r="BK209" s="198">
        <f t="shared" si="49"/>
        <v>0</v>
      </c>
      <c r="BL209" s="17" t="s">
        <v>195</v>
      </c>
      <c r="BM209" s="197" t="s">
        <v>2284</v>
      </c>
    </row>
    <row r="210" spans="1:65" s="2" customFormat="1" ht="33" customHeight="1">
      <c r="A210" s="34"/>
      <c r="B210" s="35"/>
      <c r="C210" s="186" t="s">
        <v>482</v>
      </c>
      <c r="D210" s="186" t="s">
        <v>145</v>
      </c>
      <c r="E210" s="187" t="s">
        <v>2285</v>
      </c>
      <c r="F210" s="188" t="s">
        <v>2286</v>
      </c>
      <c r="G210" s="189" t="s">
        <v>323</v>
      </c>
      <c r="H210" s="190">
        <v>22</v>
      </c>
      <c r="I210" s="191"/>
      <c r="J210" s="192">
        <f t="shared" si="40"/>
        <v>0</v>
      </c>
      <c r="K210" s="188" t="s">
        <v>1</v>
      </c>
      <c r="L210" s="39"/>
      <c r="M210" s="193" t="s">
        <v>1</v>
      </c>
      <c r="N210" s="194" t="s">
        <v>38</v>
      </c>
      <c r="O210" s="71"/>
      <c r="P210" s="195">
        <f t="shared" si="41"/>
        <v>0</v>
      </c>
      <c r="Q210" s="195">
        <v>0</v>
      </c>
      <c r="R210" s="195">
        <f t="shared" si="42"/>
        <v>0</v>
      </c>
      <c r="S210" s="195">
        <v>0</v>
      </c>
      <c r="T210" s="196">
        <f t="shared" si="4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195</v>
      </c>
      <c r="AT210" s="197" t="s">
        <v>145</v>
      </c>
      <c r="AU210" s="197" t="s">
        <v>83</v>
      </c>
      <c r="AY210" s="17" t="s">
        <v>143</v>
      </c>
      <c r="BE210" s="198">
        <f t="shared" si="44"/>
        <v>0</v>
      </c>
      <c r="BF210" s="198">
        <f t="shared" si="45"/>
        <v>0</v>
      </c>
      <c r="BG210" s="198">
        <f t="shared" si="46"/>
        <v>0</v>
      </c>
      <c r="BH210" s="198">
        <f t="shared" si="47"/>
        <v>0</v>
      </c>
      <c r="BI210" s="198">
        <f t="shared" si="48"/>
        <v>0</v>
      </c>
      <c r="BJ210" s="17" t="s">
        <v>81</v>
      </c>
      <c r="BK210" s="198">
        <f t="shared" si="49"/>
        <v>0</v>
      </c>
      <c r="BL210" s="17" t="s">
        <v>195</v>
      </c>
      <c r="BM210" s="197" t="s">
        <v>2287</v>
      </c>
    </row>
    <row r="211" spans="1:65" s="2" customFormat="1" ht="33" customHeight="1">
      <c r="A211" s="34"/>
      <c r="B211" s="35"/>
      <c r="C211" s="186" t="s">
        <v>324</v>
      </c>
      <c r="D211" s="186" t="s">
        <v>145</v>
      </c>
      <c r="E211" s="187" t="s">
        <v>2288</v>
      </c>
      <c r="F211" s="188" t="s">
        <v>2289</v>
      </c>
      <c r="G211" s="189" t="s">
        <v>323</v>
      </c>
      <c r="H211" s="190">
        <v>17</v>
      </c>
      <c r="I211" s="191"/>
      <c r="J211" s="192">
        <f t="shared" si="40"/>
        <v>0</v>
      </c>
      <c r="K211" s="188" t="s">
        <v>1</v>
      </c>
      <c r="L211" s="39"/>
      <c r="M211" s="193" t="s">
        <v>1</v>
      </c>
      <c r="N211" s="194" t="s">
        <v>38</v>
      </c>
      <c r="O211" s="71"/>
      <c r="P211" s="195">
        <f t="shared" si="41"/>
        <v>0</v>
      </c>
      <c r="Q211" s="195">
        <v>0</v>
      </c>
      <c r="R211" s="195">
        <f t="shared" si="42"/>
        <v>0</v>
      </c>
      <c r="S211" s="195">
        <v>0</v>
      </c>
      <c r="T211" s="196">
        <f t="shared" si="4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195</v>
      </c>
      <c r="AT211" s="197" t="s">
        <v>145</v>
      </c>
      <c r="AU211" s="197" t="s">
        <v>83</v>
      </c>
      <c r="AY211" s="17" t="s">
        <v>143</v>
      </c>
      <c r="BE211" s="198">
        <f t="shared" si="44"/>
        <v>0</v>
      </c>
      <c r="BF211" s="198">
        <f t="shared" si="45"/>
        <v>0</v>
      </c>
      <c r="BG211" s="198">
        <f t="shared" si="46"/>
        <v>0</v>
      </c>
      <c r="BH211" s="198">
        <f t="shared" si="47"/>
        <v>0</v>
      </c>
      <c r="BI211" s="198">
        <f t="shared" si="48"/>
        <v>0</v>
      </c>
      <c r="BJ211" s="17" t="s">
        <v>81</v>
      </c>
      <c r="BK211" s="198">
        <f t="shared" si="49"/>
        <v>0</v>
      </c>
      <c r="BL211" s="17" t="s">
        <v>195</v>
      </c>
      <c r="BM211" s="197" t="s">
        <v>2290</v>
      </c>
    </row>
    <row r="212" spans="1:65" s="2" customFormat="1" ht="33" customHeight="1">
      <c r="A212" s="34"/>
      <c r="B212" s="35"/>
      <c r="C212" s="186" t="s">
        <v>491</v>
      </c>
      <c r="D212" s="186" t="s">
        <v>145</v>
      </c>
      <c r="E212" s="187" t="s">
        <v>2291</v>
      </c>
      <c r="F212" s="188" t="s">
        <v>2292</v>
      </c>
      <c r="G212" s="189" t="s">
        <v>323</v>
      </c>
      <c r="H212" s="190">
        <v>3</v>
      </c>
      <c r="I212" s="191"/>
      <c r="J212" s="192">
        <f t="shared" si="40"/>
        <v>0</v>
      </c>
      <c r="K212" s="188" t="s">
        <v>1</v>
      </c>
      <c r="L212" s="39"/>
      <c r="M212" s="193" t="s">
        <v>1</v>
      </c>
      <c r="N212" s="194" t="s">
        <v>38</v>
      </c>
      <c r="O212" s="71"/>
      <c r="P212" s="195">
        <f t="shared" si="41"/>
        <v>0</v>
      </c>
      <c r="Q212" s="195">
        <v>0</v>
      </c>
      <c r="R212" s="195">
        <f t="shared" si="42"/>
        <v>0</v>
      </c>
      <c r="S212" s="195">
        <v>0</v>
      </c>
      <c r="T212" s="196">
        <f t="shared" si="4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195</v>
      </c>
      <c r="AT212" s="197" t="s">
        <v>145</v>
      </c>
      <c r="AU212" s="197" t="s">
        <v>83</v>
      </c>
      <c r="AY212" s="17" t="s">
        <v>143</v>
      </c>
      <c r="BE212" s="198">
        <f t="shared" si="44"/>
        <v>0</v>
      </c>
      <c r="BF212" s="198">
        <f t="shared" si="45"/>
        <v>0</v>
      </c>
      <c r="BG212" s="198">
        <f t="shared" si="46"/>
        <v>0</v>
      </c>
      <c r="BH212" s="198">
        <f t="shared" si="47"/>
        <v>0</v>
      </c>
      <c r="BI212" s="198">
        <f t="shared" si="48"/>
        <v>0</v>
      </c>
      <c r="BJ212" s="17" t="s">
        <v>81</v>
      </c>
      <c r="BK212" s="198">
        <f t="shared" si="49"/>
        <v>0</v>
      </c>
      <c r="BL212" s="17" t="s">
        <v>195</v>
      </c>
      <c r="BM212" s="197" t="s">
        <v>2293</v>
      </c>
    </row>
    <row r="213" spans="1:65" s="2" customFormat="1" ht="33" customHeight="1">
      <c r="A213" s="34"/>
      <c r="B213" s="35"/>
      <c r="C213" s="186" t="s">
        <v>331</v>
      </c>
      <c r="D213" s="186" t="s">
        <v>145</v>
      </c>
      <c r="E213" s="187" t="s">
        <v>2294</v>
      </c>
      <c r="F213" s="188" t="s">
        <v>2295</v>
      </c>
      <c r="G213" s="189" t="s">
        <v>323</v>
      </c>
      <c r="H213" s="190">
        <v>8</v>
      </c>
      <c r="I213" s="191"/>
      <c r="J213" s="192">
        <f t="shared" si="40"/>
        <v>0</v>
      </c>
      <c r="K213" s="188" t="s">
        <v>1</v>
      </c>
      <c r="L213" s="39"/>
      <c r="M213" s="193" t="s">
        <v>1</v>
      </c>
      <c r="N213" s="194" t="s">
        <v>38</v>
      </c>
      <c r="O213" s="71"/>
      <c r="P213" s="195">
        <f t="shared" si="41"/>
        <v>0</v>
      </c>
      <c r="Q213" s="195">
        <v>0</v>
      </c>
      <c r="R213" s="195">
        <f t="shared" si="42"/>
        <v>0</v>
      </c>
      <c r="S213" s="195">
        <v>0</v>
      </c>
      <c r="T213" s="196">
        <f t="shared" si="4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195</v>
      </c>
      <c r="AT213" s="197" t="s">
        <v>145</v>
      </c>
      <c r="AU213" s="197" t="s">
        <v>83</v>
      </c>
      <c r="AY213" s="17" t="s">
        <v>143</v>
      </c>
      <c r="BE213" s="198">
        <f t="shared" si="44"/>
        <v>0</v>
      </c>
      <c r="BF213" s="198">
        <f t="shared" si="45"/>
        <v>0</v>
      </c>
      <c r="BG213" s="198">
        <f t="shared" si="46"/>
        <v>0</v>
      </c>
      <c r="BH213" s="198">
        <f t="shared" si="47"/>
        <v>0</v>
      </c>
      <c r="BI213" s="198">
        <f t="shared" si="48"/>
        <v>0</v>
      </c>
      <c r="BJ213" s="17" t="s">
        <v>81</v>
      </c>
      <c r="BK213" s="198">
        <f t="shared" si="49"/>
        <v>0</v>
      </c>
      <c r="BL213" s="17" t="s">
        <v>195</v>
      </c>
      <c r="BM213" s="197" t="s">
        <v>2296</v>
      </c>
    </row>
    <row r="214" spans="1:65" s="2" customFormat="1" ht="33" customHeight="1">
      <c r="A214" s="34"/>
      <c r="B214" s="35"/>
      <c r="C214" s="186" t="s">
        <v>501</v>
      </c>
      <c r="D214" s="186" t="s">
        <v>145</v>
      </c>
      <c r="E214" s="187" t="s">
        <v>2297</v>
      </c>
      <c r="F214" s="188" t="s">
        <v>2298</v>
      </c>
      <c r="G214" s="189" t="s">
        <v>215</v>
      </c>
      <c r="H214" s="190">
        <v>1</v>
      </c>
      <c r="I214" s="191"/>
      <c r="J214" s="192">
        <f t="shared" si="40"/>
        <v>0</v>
      </c>
      <c r="K214" s="188" t="s">
        <v>1</v>
      </c>
      <c r="L214" s="39"/>
      <c r="M214" s="193" t="s">
        <v>1</v>
      </c>
      <c r="N214" s="194" t="s">
        <v>38</v>
      </c>
      <c r="O214" s="71"/>
      <c r="P214" s="195">
        <f t="shared" si="41"/>
        <v>0</v>
      </c>
      <c r="Q214" s="195">
        <v>0</v>
      </c>
      <c r="R214" s="195">
        <f t="shared" si="42"/>
        <v>0</v>
      </c>
      <c r="S214" s="195">
        <v>0</v>
      </c>
      <c r="T214" s="196">
        <f t="shared" si="4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195</v>
      </c>
      <c r="AT214" s="197" t="s">
        <v>145</v>
      </c>
      <c r="AU214" s="197" t="s">
        <v>83</v>
      </c>
      <c r="AY214" s="17" t="s">
        <v>143</v>
      </c>
      <c r="BE214" s="198">
        <f t="shared" si="44"/>
        <v>0</v>
      </c>
      <c r="BF214" s="198">
        <f t="shared" si="45"/>
        <v>0</v>
      </c>
      <c r="BG214" s="198">
        <f t="shared" si="46"/>
        <v>0</v>
      </c>
      <c r="BH214" s="198">
        <f t="shared" si="47"/>
        <v>0</v>
      </c>
      <c r="BI214" s="198">
        <f t="shared" si="48"/>
        <v>0</v>
      </c>
      <c r="BJ214" s="17" t="s">
        <v>81</v>
      </c>
      <c r="BK214" s="198">
        <f t="shared" si="49"/>
        <v>0</v>
      </c>
      <c r="BL214" s="17" t="s">
        <v>195</v>
      </c>
      <c r="BM214" s="197" t="s">
        <v>2299</v>
      </c>
    </row>
    <row r="215" spans="1:65" s="2" customFormat="1" ht="16.5" customHeight="1">
      <c r="A215" s="34"/>
      <c r="B215" s="35"/>
      <c r="C215" s="186" t="s">
        <v>336</v>
      </c>
      <c r="D215" s="186" t="s">
        <v>145</v>
      </c>
      <c r="E215" s="187" t="s">
        <v>2300</v>
      </c>
      <c r="F215" s="188" t="s">
        <v>2301</v>
      </c>
      <c r="G215" s="189" t="s">
        <v>215</v>
      </c>
      <c r="H215" s="190">
        <v>1</v>
      </c>
      <c r="I215" s="191"/>
      <c r="J215" s="192">
        <f t="shared" si="40"/>
        <v>0</v>
      </c>
      <c r="K215" s="188" t="s">
        <v>1</v>
      </c>
      <c r="L215" s="39"/>
      <c r="M215" s="193" t="s">
        <v>1</v>
      </c>
      <c r="N215" s="194" t="s">
        <v>38</v>
      </c>
      <c r="O215" s="71"/>
      <c r="P215" s="195">
        <f t="shared" si="41"/>
        <v>0</v>
      </c>
      <c r="Q215" s="195">
        <v>0</v>
      </c>
      <c r="R215" s="195">
        <f t="shared" si="42"/>
        <v>0</v>
      </c>
      <c r="S215" s="195">
        <v>0</v>
      </c>
      <c r="T215" s="196">
        <f t="shared" si="4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195</v>
      </c>
      <c r="AT215" s="197" t="s">
        <v>145</v>
      </c>
      <c r="AU215" s="197" t="s">
        <v>83</v>
      </c>
      <c r="AY215" s="17" t="s">
        <v>143</v>
      </c>
      <c r="BE215" s="198">
        <f t="shared" si="44"/>
        <v>0</v>
      </c>
      <c r="BF215" s="198">
        <f t="shared" si="45"/>
        <v>0</v>
      </c>
      <c r="BG215" s="198">
        <f t="shared" si="46"/>
        <v>0</v>
      </c>
      <c r="BH215" s="198">
        <f t="shared" si="47"/>
        <v>0</v>
      </c>
      <c r="BI215" s="198">
        <f t="shared" si="48"/>
        <v>0</v>
      </c>
      <c r="BJ215" s="17" t="s">
        <v>81</v>
      </c>
      <c r="BK215" s="198">
        <f t="shared" si="49"/>
        <v>0</v>
      </c>
      <c r="BL215" s="17" t="s">
        <v>195</v>
      </c>
      <c r="BM215" s="197" t="s">
        <v>2302</v>
      </c>
    </row>
    <row r="216" spans="1:65" s="2" customFormat="1" ht="24.2" customHeight="1">
      <c r="A216" s="34"/>
      <c r="B216" s="35"/>
      <c r="C216" s="186" t="s">
        <v>510</v>
      </c>
      <c r="D216" s="186" t="s">
        <v>145</v>
      </c>
      <c r="E216" s="187" t="s">
        <v>2303</v>
      </c>
      <c r="F216" s="188" t="s">
        <v>2304</v>
      </c>
      <c r="G216" s="189" t="s">
        <v>215</v>
      </c>
      <c r="H216" s="190">
        <v>3</v>
      </c>
      <c r="I216" s="191"/>
      <c r="J216" s="192">
        <f t="shared" si="40"/>
        <v>0</v>
      </c>
      <c r="K216" s="188" t="s">
        <v>1</v>
      </c>
      <c r="L216" s="39"/>
      <c r="M216" s="193" t="s">
        <v>1</v>
      </c>
      <c r="N216" s="194" t="s">
        <v>38</v>
      </c>
      <c r="O216" s="71"/>
      <c r="P216" s="195">
        <f t="shared" si="41"/>
        <v>0</v>
      </c>
      <c r="Q216" s="195">
        <v>0</v>
      </c>
      <c r="R216" s="195">
        <f t="shared" si="42"/>
        <v>0</v>
      </c>
      <c r="S216" s="195">
        <v>0</v>
      </c>
      <c r="T216" s="196">
        <f t="shared" si="4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195</v>
      </c>
      <c r="AT216" s="197" t="s">
        <v>145</v>
      </c>
      <c r="AU216" s="197" t="s">
        <v>83</v>
      </c>
      <c r="AY216" s="17" t="s">
        <v>143</v>
      </c>
      <c r="BE216" s="198">
        <f t="shared" si="44"/>
        <v>0</v>
      </c>
      <c r="BF216" s="198">
        <f t="shared" si="45"/>
        <v>0</v>
      </c>
      <c r="BG216" s="198">
        <f t="shared" si="46"/>
        <v>0</v>
      </c>
      <c r="BH216" s="198">
        <f t="shared" si="47"/>
        <v>0</v>
      </c>
      <c r="BI216" s="198">
        <f t="shared" si="48"/>
        <v>0</v>
      </c>
      <c r="BJ216" s="17" t="s">
        <v>81</v>
      </c>
      <c r="BK216" s="198">
        <f t="shared" si="49"/>
        <v>0</v>
      </c>
      <c r="BL216" s="17" t="s">
        <v>195</v>
      </c>
      <c r="BM216" s="197" t="s">
        <v>2305</v>
      </c>
    </row>
    <row r="217" spans="1:65" s="2" customFormat="1" ht="24.2" customHeight="1">
      <c r="A217" s="34"/>
      <c r="B217" s="35"/>
      <c r="C217" s="186" t="s">
        <v>340</v>
      </c>
      <c r="D217" s="186" t="s">
        <v>145</v>
      </c>
      <c r="E217" s="187" t="s">
        <v>2306</v>
      </c>
      <c r="F217" s="188" t="s">
        <v>2307</v>
      </c>
      <c r="G217" s="189" t="s">
        <v>215</v>
      </c>
      <c r="H217" s="190">
        <v>1</v>
      </c>
      <c r="I217" s="191"/>
      <c r="J217" s="192">
        <f t="shared" si="40"/>
        <v>0</v>
      </c>
      <c r="K217" s="188" t="s">
        <v>1</v>
      </c>
      <c r="L217" s="39"/>
      <c r="M217" s="193" t="s">
        <v>1</v>
      </c>
      <c r="N217" s="194" t="s">
        <v>38</v>
      </c>
      <c r="O217" s="71"/>
      <c r="P217" s="195">
        <f t="shared" si="41"/>
        <v>0</v>
      </c>
      <c r="Q217" s="195">
        <v>0</v>
      </c>
      <c r="R217" s="195">
        <f t="shared" si="42"/>
        <v>0</v>
      </c>
      <c r="S217" s="195">
        <v>0</v>
      </c>
      <c r="T217" s="196">
        <f t="shared" si="4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195</v>
      </c>
      <c r="AT217" s="197" t="s">
        <v>145</v>
      </c>
      <c r="AU217" s="197" t="s">
        <v>83</v>
      </c>
      <c r="AY217" s="17" t="s">
        <v>143</v>
      </c>
      <c r="BE217" s="198">
        <f t="shared" si="44"/>
        <v>0</v>
      </c>
      <c r="BF217" s="198">
        <f t="shared" si="45"/>
        <v>0</v>
      </c>
      <c r="BG217" s="198">
        <f t="shared" si="46"/>
        <v>0</v>
      </c>
      <c r="BH217" s="198">
        <f t="shared" si="47"/>
        <v>0</v>
      </c>
      <c r="BI217" s="198">
        <f t="shared" si="48"/>
        <v>0</v>
      </c>
      <c r="BJ217" s="17" t="s">
        <v>81</v>
      </c>
      <c r="BK217" s="198">
        <f t="shared" si="49"/>
        <v>0</v>
      </c>
      <c r="BL217" s="17" t="s">
        <v>195</v>
      </c>
      <c r="BM217" s="197" t="s">
        <v>2308</v>
      </c>
    </row>
    <row r="218" spans="1:65" s="2" customFormat="1" ht="33" customHeight="1">
      <c r="A218" s="34"/>
      <c r="B218" s="35"/>
      <c r="C218" s="186" t="s">
        <v>525</v>
      </c>
      <c r="D218" s="186" t="s">
        <v>145</v>
      </c>
      <c r="E218" s="187" t="s">
        <v>2309</v>
      </c>
      <c r="F218" s="188" t="s">
        <v>2310</v>
      </c>
      <c r="G218" s="189" t="s">
        <v>215</v>
      </c>
      <c r="H218" s="190">
        <v>3</v>
      </c>
      <c r="I218" s="191"/>
      <c r="J218" s="192">
        <f t="shared" si="40"/>
        <v>0</v>
      </c>
      <c r="K218" s="188" t="s">
        <v>1</v>
      </c>
      <c r="L218" s="39"/>
      <c r="M218" s="193" t="s">
        <v>1</v>
      </c>
      <c r="N218" s="194" t="s">
        <v>38</v>
      </c>
      <c r="O218" s="71"/>
      <c r="P218" s="195">
        <f t="shared" si="41"/>
        <v>0</v>
      </c>
      <c r="Q218" s="195">
        <v>0</v>
      </c>
      <c r="R218" s="195">
        <f t="shared" si="42"/>
        <v>0</v>
      </c>
      <c r="S218" s="195">
        <v>0</v>
      </c>
      <c r="T218" s="196">
        <f t="shared" si="4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195</v>
      </c>
      <c r="AT218" s="197" t="s">
        <v>145</v>
      </c>
      <c r="AU218" s="197" t="s">
        <v>83</v>
      </c>
      <c r="AY218" s="17" t="s">
        <v>143</v>
      </c>
      <c r="BE218" s="198">
        <f t="shared" si="44"/>
        <v>0</v>
      </c>
      <c r="BF218" s="198">
        <f t="shared" si="45"/>
        <v>0</v>
      </c>
      <c r="BG218" s="198">
        <f t="shared" si="46"/>
        <v>0</v>
      </c>
      <c r="BH218" s="198">
        <f t="shared" si="47"/>
        <v>0</v>
      </c>
      <c r="BI218" s="198">
        <f t="shared" si="48"/>
        <v>0</v>
      </c>
      <c r="BJ218" s="17" t="s">
        <v>81</v>
      </c>
      <c r="BK218" s="198">
        <f t="shared" si="49"/>
        <v>0</v>
      </c>
      <c r="BL218" s="17" t="s">
        <v>195</v>
      </c>
      <c r="BM218" s="197" t="s">
        <v>2311</v>
      </c>
    </row>
    <row r="219" spans="1:65" s="2" customFormat="1" ht="24.2" customHeight="1">
      <c r="A219" s="34"/>
      <c r="B219" s="35"/>
      <c r="C219" s="186" t="s">
        <v>345</v>
      </c>
      <c r="D219" s="186" t="s">
        <v>145</v>
      </c>
      <c r="E219" s="187" t="s">
        <v>2312</v>
      </c>
      <c r="F219" s="188" t="s">
        <v>2313</v>
      </c>
      <c r="G219" s="189" t="s">
        <v>215</v>
      </c>
      <c r="H219" s="190">
        <v>1</v>
      </c>
      <c r="I219" s="191"/>
      <c r="J219" s="192">
        <f t="shared" si="40"/>
        <v>0</v>
      </c>
      <c r="K219" s="188" t="s">
        <v>1</v>
      </c>
      <c r="L219" s="39"/>
      <c r="M219" s="193" t="s">
        <v>1</v>
      </c>
      <c r="N219" s="194" t="s">
        <v>38</v>
      </c>
      <c r="O219" s="71"/>
      <c r="P219" s="195">
        <f t="shared" si="41"/>
        <v>0</v>
      </c>
      <c r="Q219" s="195">
        <v>0</v>
      </c>
      <c r="R219" s="195">
        <f t="shared" si="42"/>
        <v>0</v>
      </c>
      <c r="S219" s="195">
        <v>0</v>
      </c>
      <c r="T219" s="196">
        <f t="shared" si="4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195</v>
      </c>
      <c r="AT219" s="197" t="s">
        <v>145</v>
      </c>
      <c r="AU219" s="197" t="s">
        <v>83</v>
      </c>
      <c r="AY219" s="17" t="s">
        <v>143</v>
      </c>
      <c r="BE219" s="198">
        <f t="shared" si="44"/>
        <v>0</v>
      </c>
      <c r="BF219" s="198">
        <f t="shared" si="45"/>
        <v>0</v>
      </c>
      <c r="BG219" s="198">
        <f t="shared" si="46"/>
        <v>0</v>
      </c>
      <c r="BH219" s="198">
        <f t="shared" si="47"/>
        <v>0</v>
      </c>
      <c r="BI219" s="198">
        <f t="shared" si="48"/>
        <v>0</v>
      </c>
      <c r="BJ219" s="17" t="s">
        <v>81</v>
      </c>
      <c r="BK219" s="198">
        <f t="shared" si="49"/>
        <v>0</v>
      </c>
      <c r="BL219" s="17" t="s">
        <v>195</v>
      </c>
      <c r="BM219" s="197" t="s">
        <v>2314</v>
      </c>
    </row>
    <row r="220" spans="1:65" s="2" customFormat="1" ht="33" customHeight="1">
      <c r="A220" s="34"/>
      <c r="B220" s="35"/>
      <c r="C220" s="186" t="s">
        <v>537</v>
      </c>
      <c r="D220" s="186" t="s">
        <v>145</v>
      </c>
      <c r="E220" s="187" t="s">
        <v>2315</v>
      </c>
      <c r="F220" s="188" t="s">
        <v>2316</v>
      </c>
      <c r="G220" s="189" t="s">
        <v>215</v>
      </c>
      <c r="H220" s="190">
        <v>1</v>
      </c>
      <c r="I220" s="191"/>
      <c r="J220" s="192">
        <f t="shared" si="40"/>
        <v>0</v>
      </c>
      <c r="K220" s="188" t="s">
        <v>1</v>
      </c>
      <c r="L220" s="39"/>
      <c r="M220" s="193" t="s">
        <v>1</v>
      </c>
      <c r="N220" s="194" t="s">
        <v>38</v>
      </c>
      <c r="O220" s="71"/>
      <c r="P220" s="195">
        <f t="shared" si="41"/>
        <v>0</v>
      </c>
      <c r="Q220" s="195">
        <v>0</v>
      </c>
      <c r="R220" s="195">
        <f t="shared" si="42"/>
        <v>0</v>
      </c>
      <c r="S220" s="195">
        <v>0</v>
      </c>
      <c r="T220" s="196">
        <f t="shared" si="4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195</v>
      </c>
      <c r="AT220" s="197" t="s">
        <v>145</v>
      </c>
      <c r="AU220" s="197" t="s">
        <v>83</v>
      </c>
      <c r="AY220" s="17" t="s">
        <v>143</v>
      </c>
      <c r="BE220" s="198">
        <f t="shared" si="44"/>
        <v>0</v>
      </c>
      <c r="BF220" s="198">
        <f t="shared" si="45"/>
        <v>0</v>
      </c>
      <c r="BG220" s="198">
        <f t="shared" si="46"/>
        <v>0</v>
      </c>
      <c r="BH220" s="198">
        <f t="shared" si="47"/>
        <v>0</v>
      </c>
      <c r="BI220" s="198">
        <f t="shared" si="48"/>
        <v>0</v>
      </c>
      <c r="BJ220" s="17" t="s">
        <v>81</v>
      </c>
      <c r="BK220" s="198">
        <f t="shared" si="49"/>
        <v>0</v>
      </c>
      <c r="BL220" s="17" t="s">
        <v>195</v>
      </c>
      <c r="BM220" s="197" t="s">
        <v>2317</v>
      </c>
    </row>
    <row r="221" spans="1:65" s="2" customFormat="1" ht="33" customHeight="1">
      <c r="A221" s="34"/>
      <c r="B221" s="35"/>
      <c r="C221" s="186" t="s">
        <v>350</v>
      </c>
      <c r="D221" s="186" t="s">
        <v>145</v>
      </c>
      <c r="E221" s="187" t="s">
        <v>2318</v>
      </c>
      <c r="F221" s="188" t="s">
        <v>2319</v>
      </c>
      <c r="G221" s="189" t="s">
        <v>215</v>
      </c>
      <c r="H221" s="190">
        <v>1</v>
      </c>
      <c r="I221" s="191"/>
      <c r="J221" s="192">
        <f t="shared" si="40"/>
        <v>0</v>
      </c>
      <c r="K221" s="188" t="s">
        <v>1</v>
      </c>
      <c r="L221" s="39"/>
      <c r="M221" s="193" t="s">
        <v>1</v>
      </c>
      <c r="N221" s="194" t="s">
        <v>38</v>
      </c>
      <c r="O221" s="71"/>
      <c r="P221" s="195">
        <f t="shared" si="41"/>
        <v>0</v>
      </c>
      <c r="Q221" s="195">
        <v>0</v>
      </c>
      <c r="R221" s="195">
        <f t="shared" si="42"/>
        <v>0</v>
      </c>
      <c r="S221" s="195">
        <v>0</v>
      </c>
      <c r="T221" s="196">
        <f t="shared" si="4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195</v>
      </c>
      <c r="AT221" s="197" t="s">
        <v>145</v>
      </c>
      <c r="AU221" s="197" t="s">
        <v>83</v>
      </c>
      <c r="AY221" s="17" t="s">
        <v>143</v>
      </c>
      <c r="BE221" s="198">
        <f t="shared" si="44"/>
        <v>0</v>
      </c>
      <c r="BF221" s="198">
        <f t="shared" si="45"/>
        <v>0</v>
      </c>
      <c r="BG221" s="198">
        <f t="shared" si="46"/>
        <v>0</v>
      </c>
      <c r="BH221" s="198">
        <f t="shared" si="47"/>
        <v>0</v>
      </c>
      <c r="BI221" s="198">
        <f t="shared" si="48"/>
        <v>0</v>
      </c>
      <c r="BJ221" s="17" t="s">
        <v>81</v>
      </c>
      <c r="BK221" s="198">
        <f t="shared" si="49"/>
        <v>0</v>
      </c>
      <c r="BL221" s="17" t="s">
        <v>195</v>
      </c>
      <c r="BM221" s="197" t="s">
        <v>2320</v>
      </c>
    </row>
    <row r="222" spans="1:65" s="2" customFormat="1" ht="44.25" customHeight="1">
      <c r="A222" s="34"/>
      <c r="B222" s="35"/>
      <c r="C222" s="186" t="s">
        <v>549</v>
      </c>
      <c r="D222" s="186" t="s">
        <v>145</v>
      </c>
      <c r="E222" s="187" t="s">
        <v>2321</v>
      </c>
      <c r="F222" s="188" t="s">
        <v>2322</v>
      </c>
      <c r="G222" s="189" t="s">
        <v>215</v>
      </c>
      <c r="H222" s="190">
        <v>1</v>
      </c>
      <c r="I222" s="191"/>
      <c r="J222" s="192">
        <f t="shared" si="40"/>
        <v>0</v>
      </c>
      <c r="K222" s="188" t="s">
        <v>1</v>
      </c>
      <c r="L222" s="39"/>
      <c r="M222" s="193" t="s">
        <v>1</v>
      </c>
      <c r="N222" s="194" t="s">
        <v>38</v>
      </c>
      <c r="O222" s="71"/>
      <c r="P222" s="195">
        <f t="shared" si="41"/>
        <v>0</v>
      </c>
      <c r="Q222" s="195">
        <v>0</v>
      </c>
      <c r="R222" s="195">
        <f t="shared" si="42"/>
        <v>0</v>
      </c>
      <c r="S222" s="195">
        <v>0</v>
      </c>
      <c r="T222" s="196">
        <f t="shared" si="4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195</v>
      </c>
      <c r="AT222" s="197" t="s">
        <v>145</v>
      </c>
      <c r="AU222" s="197" t="s">
        <v>83</v>
      </c>
      <c r="AY222" s="17" t="s">
        <v>143</v>
      </c>
      <c r="BE222" s="198">
        <f t="shared" si="44"/>
        <v>0</v>
      </c>
      <c r="BF222" s="198">
        <f t="shared" si="45"/>
        <v>0</v>
      </c>
      <c r="BG222" s="198">
        <f t="shared" si="46"/>
        <v>0</v>
      </c>
      <c r="BH222" s="198">
        <f t="shared" si="47"/>
        <v>0</v>
      </c>
      <c r="BI222" s="198">
        <f t="shared" si="48"/>
        <v>0</v>
      </c>
      <c r="BJ222" s="17" t="s">
        <v>81</v>
      </c>
      <c r="BK222" s="198">
        <f t="shared" si="49"/>
        <v>0</v>
      </c>
      <c r="BL222" s="17" t="s">
        <v>195</v>
      </c>
      <c r="BM222" s="197" t="s">
        <v>2323</v>
      </c>
    </row>
    <row r="223" spans="1:65" s="2" customFormat="1" ht="33" customHeight="1">
      <c r="A223" s="34"/>
      <c r="B223" s="35"/>
      <c r="C223" s="186" t="s">
        <v>358</v>
      </c>
      <c r="D223" s="186" t="s">
        <v>145</v>
      </c>
      <c r="E223" s="187" t="s">
        <v>2324</v>
      </c>
      <c r="F223" s="188" t="s">
        <v>2325</v>
      </c>
      <c r="G223" s="189" t="s">
        <v>215</v>
      </c>
      <c r="H223" s="190">
        <v>4</v>
      </c>
      <c r="I223" s="191"/>
      <c r="J223" s="192">
        <f t="shared" si="40"/>
        <v>0</v>
      </c>
      <c r="K223" s="188" t="s">
        <v>1</v>
      </c>
      <c r="L223" s="39"/>
      <c r="M223" s="193" t="s">
        <v>1</v>
      </c>
      <c r="N223" s="194" t="s">
        <v>38</v>
      </c>
      <c r="O223" s="71"/>
      <c r="P223" s="195">
        <f t="shared" si="41"/>
        <v>0</v>
      </c>
      <c r="Q223" s="195">
        <v>0</v>
      </c>
      <c r="R223" s="195">
        <f t="shared" si="42"/>
        <v>0</v>
      </c>
      <c r="S223" s="195">
        <v>0</v>
      </c>
      <c r="T223" s="196">
        <f t="shared" si="4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195</v>
      </c>
      <c r="AT223" s="197" t="s">
        <v>145</v>
      </c>
      <c r="AU223" s="197" t="s">
        <v>83</v>
      </c>
      <c r="AY223" s="17" t="s">
        <v>143</v>
      </c>
      <c r="BE223" s="198">
        <f t="shared" si="44"/>
        <v>0</v>
      </c>
      <c r="BF223" s="198">
        <f t="shared" si="45"/>
        <v>0</v>
      </c>
      <c r="BG223" s="198">
        <f t="shared" si="46"/>
        <v>0</v>
      </c>
      <c r="BH223" s="198">
        <f t="shared" si="47"/>
        <v>0</v>
      </c>
      <c r="BI223" s="198">
        <f t="shared" si="48"/>
        <v>0</v>
      </c>
      <c r="BJ223" s="17" t="s">
        <v>81</v>
      </c>
      <c r="BK223" s="198">
        <f t="shared" si="49"/>
        <v>0</v>
      </c>
      <c r="BL223" s="17" t="s">
        <v>195</v>
      </c>
      <c r="BM223" s="197" t="s">
        <v>2326</v>
      </c>
    </row>
    <row r="224" spans="1:65" s="2" customFormat="1" ht="24.2" customHeight="1">
      <c r="A224" s="34"/>
      <c r="B224" s="35"/>
      <c r="C224" s="186" t="s">
        <v>562</v>
      </c>
      <c r="D224" s="186" t="s">
        <v>145</v>
      </c>
      <c r="E224" s="187" t="s">
        <v>2327</v>
      </c>
      <c r="F224" s="188" t="s">
        <v>2328</v>
      </c>
      <c r="G224" s="189" t="s">
        <v>215</v>
      </c>
      <c r="H224" s="190">
        <v>1</v>
      </c>
      <c r="I224" s="191"/>
      <c r="J224" s="192">
        <f t="shared" si="40"/>
        <v>0</v>
      </c>
      <c r="K224" s="188" t="s">
        <v>1</v>
      </c>
      <c r="L224" s="39"/>
      <c r="M224" s="193" t="s">
        <v>1</v>
      </c>
      <c r="N224" s="194" t="s">
        <v>38</v>
      </c>
      <c r="O224" s="71"/>
      <c r="P224" s="195">
        <f t="shared" si="41"/>
        <v>0</v>
      </c>
      <c r="Q224" s="195">
        <v>0</v>
      </c>
      <c r="R224" s="195">
        <f t="shared" si="42"/>
        <v>0</v>
      </c>
      <c r="S224" s="195">
        <v>0</v>
      </c>
      <c r="T224" s="196">
        <f t="shared" si="4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195</v>
      </c>
      <c r="AT224" s="197" t="s">
        <v>145</v>
      </c>
      <c r="AU224" s="197" t="s">
        <v>83</v>
      </c>
      <c r="AY224" s="17" t="s">
        <v>143</v>
      </c>
      <c r="BE224" s="198">
        <f t="shared" si="44"/>
        <v>0</v>
      </c>
      <c r="BF224" s="198">
        <f t="shared" si="45"/>
        <v>0</v>
      </c>
      <c r="BG224" s="198">
        <f t="shared" si="46"/>
        <v>0</v>
      </c>
      <c r="BH224" s="198">
        <f t="shared" si="47"/>
        <v>0</v>
      </c>
      <c r="BI224" s="198">
        <f t="shared" si="48"/>
        <v>0</v>
      </c>
      <c r="BJ224" s="17" t="s">
        <v>81</v>
      </c>
      <c r="BK224" s="198">
        <f t="shared" si="49"/>
        <v>0</v>
      </c>
      <c r="BL224" s="17" t="s">
        <v>195</v>
      </c>
      <c r="BM224" s="197" t="s">
        <v>2329</v>
      </c>
    </row>
    <row r="225" spans="1:65" s="2" customFormat="1" ht="16.5" customHeight="1">
      <c r="A225" s="34"/>
      <c r="B225" s="35"/>
      <c r="C225" s="227" t="s">
        <v>362</v>
      </c>
      <c r="D225" s="227" t="s">
        <v>219</v>
      </c>
      <c r="E225" s="228" t="s">
        <v>2330</v>
      </c>
      <c r="F225" s="229" t="s">
        <v>2331</v>
      </c>
      <c r="G225" s="230" t="s">
        <v>215</v>
      </c>
      <c r="H225" s="231">
        <v>1</v>
      </c>
      <c r="I225" s="232"/>
      <c r="J225" s="233">
        <f t="shared" si="40"/>
        <v>0</v>
      </c>
      <c r="K225" s="229" t="s">
        <v>1</v>
      </c>
      <c r="L225" s="234"/>
      <c r="M225" s="235" t="s">
        <v>1</v>
      </c>
      <c r="N225" s="236" t="s">
        <v>38</v>
      </c>
      <c r="O225" s="71"/>
      <c r="P225" s="195">
        <f t="shared" si="41"/>
        <v>0</v>
      </c>
      <c r="Q225" s="195">
        <v>0</v>
      </c>
      <c r="R225" s="195">
        <f t="shared" si="42"/>
        <v>0</v>
      </c>
      <c r="S225" s="195">
        <v>0</v>
      </c>
      <c r="T225" s="196">
        <f t="shared" si="4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239</v>
      </c>
      <c r="AT225" s="197" t="s">
        <v>219</v>
      </c>
      <c r="AU225" s="197" t="s">
        <v>83</v>
      </c>
      <c r="AY225" s="17" t="s">
        <v>143</v>
      </c>
      <c r="BE225" s="198">
        <f t="shared" si="44"/>
        <v>0</v>
      </c>
      <c r="BF225" s="198">
        <f t="shared" si="45"/>
        <v>0</v>
      </c>
      <c r="BG225" s="198">
        <f t="shared" si="46"/>
        <v>0</v>
      </c>
      <c r="BH225" s="198">
        <f t="shared" si="47"/>
        <v>0</v>
      </c>
      <c r="BI225" s="198">
        <f t="shared" si="48"/>
        <v>0</v>
      </c>
      <c r="BJ225" s="17" t="s">
        <v>81</v>
      </c>
      <c r="BK225" s="198">
        <f t="shared" si="49"/>
        <v>0</v>
      </c>
      <c r="BL225" s="17" t="s">
        <v>195</v>
      </c>
      <c r="BM225" s="197" t="s">
        <v>2332</v>
      </c>
    </row>
    <row r="226" spans="1:65" s="2" customFormat="1" ht="16.5" customHeight="1">
      <c r="A226" s="34"/>
      <c r="B226" s="35"/>
      <c r="C226" s="227" t="s">
        <v>580</v>
      </c>
      <c r="D226" s="227" t="s">
        <v>219</v>
      </c>
      <c r="E226" s="228" t="s">
        <v>2333</v>
      </c>
      <c r="F226" s="229" t="s">
        <v>2334</v>
      </c>
      <c r="G226" s="230" t="s">
        <v>215</v>
      </c>
      <c r="H226" s="231">
        <v>1</v>
      </c>
      <c r="I226" s="232"/>
      <c r="J226" s="233">
        <f t="shared" si="40"/>
        <v>0</v>
      </c>
      <c r="K226" s="229" t="s">
        <v>1</v>
      </c>
      <c r="L226" s="234"/>
      <c r="M226" s="235" t="s">
        <v>1</v>
      </c>
      <c r="N226" s="236" t="s">
        <v>38</v>
      </c>
      <c r="O226" s="71"/>
      <c r="P226" s="195">
        <f t="shared" si="41"/>
        <v>0</v>
      </c>
      <c r="Q226" s="195">
        <v>0</v>
      </c>
      <c r="R226" s="195">
        <f t="shared" si="42"/>
        <v>0</v>
      </c>
      <c r="S226" s="195">
        <v>0</v>
      </c>
      <c r="T226" s="196">
        <f t="shared" si="4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239</v>
      </c>
      <c r="AT226" s="197" t="s">
        <v>219</v>
      </c>
      <c r="AU226" s="197" t="s">
        <v>83</v>
      </c>
      <c r="AY226" s="17" t="s">
        <v>143</v>
      </c>
      <c r="BE226" s="198">
        <f t="shared" si="44"/>
        <v>0</v>
      </c>
      <c r="BF226" s="198">
        <f t="shared" si="45"/>
        <v>0</v>
      </c>
      <c r="BG226" s="198">
        <f t="shared" si="46"/>
        <v>0</v>
      </c>
      <c r="BH226" s="198">
        <f t="shared" si="47"/>
        <v>0</v>
      </c>
      <c r="BI226" s="198">
        <f t="shared" si="48"/>
        <v>0</v>
      </c>
      <c r="BJ226" s="17" t="s">
        <v>81</v>
      </c>
      <c r="BK226" s="198">
        <f t="shared" si="49"/>
        <v>0</v>
      </c>
      <c r="BL226" s="17" t="s">
        <v>195</v>
      </c>
      <c r="BM226" s="197" t="s">
        <v>2335</v>
      </c>
    </row>
    <row r="227" spans="1:65" s="2" customFormat="1" ht="16.5" customHeight="1">
      <c r="A227" s="34"/>
      <c r="B227" s="35"/>
      <c r="C227" s="186" t="s">
        <v>377</v>
      </c>
      <c r="D227" s="186" t="s">
        <v>145</v>
      </c>
      <c r="E227" s="187" t="s">
        <v>2336</v>
      </c>
      <c r="F227" s="188" t="s">
        <v>2337</v>
      </c>
      <c r="G227" s="189" t="s">
        <v>215</v>
      </c>
      <c r="H227" s="190">
        <v>1</v>
      </c>
      <c r="I227" s="191"/>
      <c r="J227" s="192">
        <f t="shared" si="40"/>
        <v>0</v>
      </c>
      <c r="K227" s="188" t="s">
        <v>1</v>
      </c>
      <c r="L227" s="39"/>
      <c r="M227" s="193" t="s">
        <v>1</v>
      </c>
      <c r="N227" s="194" t="s">
        <v>38</v>
      </c>
      <c r="O227" s="71"/>
      <c r="P227" s="195">
        <f t="shared" si="41"/>
        <v>0</v>
      </c>
      <c r="Q227" s="195">
        <v>0</v>
      </c>
      <c r="R227" s="195">
        <f t="shared" si="42"/>
        <v>0</v>
      </c>
      <c r="S227" s="195">
        <v>0</v>
      </c>
      <c r="T227" s="196">
        <f t="shared" si="4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195</v>
      </c>
      <c r="AT227" s="197" t="s">
        <v>145</v>
      </c>
      <c r="AU227" s="197" t="s">
        <v>83</v>
      </c>
      <c r="AY227" s="17" t="s">
        <v>143</v>
      </c>
      <c r="BE227" s="198">
        <f t="shared" si="44"/>
        <v>0</v>
      </c>
      <c r="BF227" s="198">
        <f t="shared" si="45"/>
        <v>0</v>
      </c>
      <c r="BG227" s="198">
        <f t="shared" si="46"/>
        <v>0</v>
      </c>
      <c r="BH227" s="198">
        <f t="shared" si="47"/>
        <v>0</v>
      </c>
      <c r="BI227" s="198">
        <f t="shared" si="48"/>
        <v>0</v>
      </c>
      <c r="BJ227" s="17" t="s">
        <v>81</v>
      </c>
      <c r="BK227" s="198">
        <f t="shared" si="49"/>
        <v>0</v>
      </c>
      <c r="BL227" s="17" t="s">
        <v>195</v>
      </c>
      <c r="BM227" s="197" t="s">
        <v>2338</v>
      </c>
    </row>
    <row r="228" spans="1:65" s="2" customFormat="1" ht="24.2" customHeight="1">
      <c r="A228" s="34"/>
      <c r="B228" s="35"/>
      <c r="C228" s="186" t="s">
        <v>596</v>
      </c>
      <c r="D228" s="186" t="s">
        <v>145</v>
      </c>
      <c r="E228" s="187" t="s">
        <v>2339</v>
      </c>
      <c r="F228" s="188" t="s">
        <v>2340</v>
      </c>
      <c r="G228" s="189" t="s">
        <v>2241</v>
      </c>
      <c r="H228" s="258"/>
      <c r="I228" s="191"/>
      <c r="J228" s="192">
        <f t="shared" si="40"/>
        <v>0</v>
      </c>
      <c r="K228" s="188" t="s">
        <v>1</v>
      </c>
      <c r="L228" s="39"/>
      <c r="M228" s="193" t="s">
        <v>1</v>
      </c>
      <c r="N228" s="194" t="s">
        <v>38</v>
      </c>
      <c r="O228" s="71"/>
      <c r="P228" s="195">
        <f t="shared" si="41"/>
        <v>0</v>
      </c>
      <c r="Q228" s="195">
        <v>0</v>
      </c>
      <c r="R228" s="195">
        <f t="shared" si="42"/>
        <v>0</v>
      </c>
      <c r="S228" s="195">
        <v>0</v>
      </c>
      <c r="T228" s="196">
        <f t="shared" si="4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195</v>
      </c>
      <c r="AT228" s="197" t="s">
        <v>145</v>
      </c>
      <c r="AU228" s="197" t="s">
        <v>83</v>
      </c>
      <c r="AY228" s="17" t="s">
        <v>143</v>
      </c>
      <c r="BE228" s="198">
        <f t="shared" si="44"/>
        <v>0</v>
      </c>
      <c r="BF228" s="198">
        <f t="shared" si="45"/>
        <v>0</v>
      </c>
      <c r="BG228" s="198">
        <f t="shared" si="46"/>
        <v>0</v>
      </c>
      <c r="BH228" s="198">
        <f t="shared" si="47"/>
        <v>0</v>
      </c>
      <c r="BI228" s="198">
        <f t="shared" si="48"/>
        <v>0</v>
      </c>
      <c r="BJ228" s="17" t="s">
        <v>81</v>
      </c>
      <c r="BK228" s="198">
        <f t="shared" si="49"/>
        <v>0</v>
      </c>
      <c r="BL228" s="17" t="s">
        <v>195</v>
      </c>
      <c r="BM228" s="197" t="s">
        <v>2341</v>
      </c>
    </row>
    <row r="229" spans="1:65" s="12" customFormat="1" ht="22.9" customHeight="1">
      <c r="B229" s="170"/>
      <c r="C229" s="171"/>
      <c r="D229" s="172" t="s">
        <v>72</v>
      </c>
      <c r="E229" s="184" t="s">
        <v>722</v>
      </c>
      <c r="F229" s="184" t="s">
        <v>2342</v>
      </c>
      <c r="G229" s="171"/>
      <c r="H229" s="171"/>
      <c r="I229" s="174"/>
      <c r="J229" s="185">
        <f>BK229</f>
        <v>0</v>
      </c>
      <c r="K229" s="171"/>
      <c r="L229" s="176"/>
      <c r="M229" s="177"/>
      <c r="N229" s="178"/>
      <c r="O229" s="178"/>
      <c r="P229" s="179">
        <f>SUM(P230:P254)</f>
        <v>0</v>
      </c>
      <c r="Q229" s="178"/>
      <c r="R229" s="179">
        <f>SUM(R230:R254)</f>
        <v>0</v>
      </c>
      <c r="S229" s="178"/>
      <c r="T229" s="180">
        <f>SUM(T230:T254)</f>
        <v>0</v>
      </c>
      <c r="AR229" s="181" t="s">
        <v>83</v>
      </c>
      <c r="AT229" s="182" t="s">
        <v>72</v>
      </c>
      <c r="AU229" s="182" t="s">
        <v>81</v>
      </c>
      <c r="AY229" s="181" t="s">
        <v>143</v>
      </c>
      <c r="BK229" s="183">
        <f>SUM(BK230:BK254)</f>
        <v>0</v>
      </c>
    </row>
    <row r="230" spans="1:65" s="2" customFormat="1" ht="37.9" customHeight="1">
      <c r="A230" s="34"/>
      <c r="B230" s="35"/>
      <c r="C230" s="186" t="s">
        <v>381</v>
      </c>
      <c r="D230" s="186" t="s">
        <v>145</v>
      </c>
      <c r="E230" s="187" t="s">
        <v>2343</v>
      </c>
      <c r="F230" s="188" t="s">
        <v>2344</v>
      </c>
      <c r="G230" s="189" t="s">
        <v>215</v>
      </c>
      <c r="H230" s="190">
        <v>2</v>
      </c>
      <c r="I230" s="191"/>
      <c r="J230" s="192">
        <f t="shared" ref="J230:J243" si="50">ROUND(I230*H230,2)</f>
        <v>0</v>
      </c>
      <c r="K230" s="188" t="s">
        <v>1</v>
      </c>
      <c r="L230" s="39"/>
      <c r="M230" s="193" t="s">
        <v>1</v>
      </c>
      <c r="N230" s="194" t="s">
        <v>38</v>
      </c>
      <c r="O230" s="71"/>
      <c r="P230" s="195">
        <f t="shared" ref="P230:P243" si="51">O230*H230</f>
        <v>0</v>
      </c>
      <c r="Q230" s="195">
        <v>0</v>
      </c>
      <c r="R230" s="195">
        <f t="shared" ref="R230:R243" si="52">Q230*H230</f>
        <v>0</v>
      </c>
      <c r="S230" s="195">
        <v>0</v>
      </c>
      <c r="T230" s="196">
        <f t="shared" ref="T230:T243" si="53"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195</v>
      </c>
      <c r="AT230" s="197" t="s">
        <v>145</v>
      </c>
      <c r="AU230" s="197" t="s">
        <v>83</v>
      </c>
      <c r="AY230" s="17" t="s">
        <v>143</v>
      </c>
      <c r="BE230" s="198">
        <f t="shared" ref="BE230:BE243" si="54">IF(N230="základní",J230,0)</f>
        <v>0</v>
      </c>
      <c r="BF230" s="198">
        <f t="shared" ref="BF230:BF243" si="55">IF(N230="snížená",J230,0)</f>
        <v>0</v>
      </c>
      <c r="BG230" s="198">
        <f t="shared" ref="BG230:BG243" si="56">IF(N230="zákl. přenesená",J230,0)</f>
        <v>0</v>
      </c>
      <c r="BH230" s="198">
        <f t="shared" ref="BH230:BH243" si="57">IF(N230="sníž. přenesená",J230,0)</f>
        <v>0</v>
      </c>
      <c r="BI230" s="198">
        <f t="shared" ref="BI230:BI243" si="58">IF(N230="nulová",J230,0)</f>
        <v>0</v>
      </c>
      <c r="BJ230" s="17" t="s">
        <v>81</v>
      </c>
      <c r="BK230" s="198">
        <f t="shared" ref="BK230:BK243" si="59">ROUND(I230*H230,2)</f>
        <v>0</v>
      </c>
      <c r="BL230" s="17" t="s">
        <v>195</v>
      </c>
      <c r="BM230" s="197" t="s">
        <v>2345</v>
      </c>
    </row>
    <row r="231" spans="1:65" s="2" customFormat="1" ht="24.2" customHeight="1">
      <c r="A231" s="34"/>
      <c r="B231" s="35"/>
      <c r="C231" s="186" t="s">
        <v>605</v>
      </c>
      <c r="D231" s="186" t="s">
        <v>145</v>
      </c>
      <c r="E231" s="187" t="s">
        <v>2346</v>
      </c>
      <c r="F231" s="188" t="s">
        <v>2347</v>
      </c>
      <c r="G231" s="189" t="s">
        <v>726</v>
      </c>
      <c r="H231" s="190">
        <v>3</v>
      </c>
      <c r="I231" s="191"/>
      <c r="J231" s="192">
        <f t="shared" si="50"/>
        <v>0</v>
      </c>
      <c r="K231" s="188" t="s">
        <v>1</v>
      </c>
      <c r="L231" s="39"/>
      <c r="M231" s="193" t="s">
        <v>1</v>
      </c>
      <c r="N231" s="194" t="s">
        <v>38</v>
      </c>
      <c r="O231" s="71"/>
      <c r="P231" s="195">
        <f t="shared" si="51"/>
        <v>0</v>
      </c>
      <c r="Q231" s="195">
        <v>0</v>
      </c>
      <c r="R231" s="195">
        <f t="shared" si="52"/>
        <v>0</v>
      </c>
      <c r="S231" s="195">
        <v>0</v>
      </c>
      <c r="T231" s="196">
        <f t="shared" si="5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195</v>
      </c>
      <c r="AT231" s="197" t="s">
        <v>145</v>
      </c>
      <c r="AU231" s="197" t="s">
        <v>83</v>
      </c>
      <c r="AY231" s="17" t="s">
        <v>143</v>
      </c>
      <c r="BE231" s="198">
        <f t="shared" si="54"/>
        <v>0</v>
      </c>
      <c r="BF231" s="198">
        <f t="shared" si="55"/>
        <v>0</v>
      </c>
      <c r="BG231" s="198">
        <f t="shared" si="56"/>
        <v>0</v>
      </c>
      <c r="BH231" s="198">
        <f t="shared" si="57"/>
        <v>0</v>
      </c>
      <c r="BI231" s="198">
        <f t="shared" si="58"/>
        <v>0</v>
      </c>
      <c r="BJ231" s="17" t="s">
        <v>81</v>
      </c>
      <c r="BK231" s="198">
        <f t="shared" si="59"/>
        <v>0</v>
      </c>
      <c r="BL231" s="17" t="s">
        <v>195</v>
      </c>
      <c r="BM231" s="197" t="s">
        <v>2348</v>
      </c>
    </row>
    <row r="232" spans="1:65" s="2" customFormat="1" ht="16.5" customHeight="1">
      <c r="A232" s="34"/>
      <c r="B232" s="35"/>
      <c r="C232" s="186" t="s">
        <v>387</v>
      </c>
      <c r="D232" s="186" t="s">
        <v>145</v>
      </c>
      <c r="E232" s="187" t="s">
        <v>2349</v>
      </c>
      <c r="F232" s="188" t="s">
        <v>2350</v>
      </c>
      <c r="G232" s="189" t="s">
        <v>726</v>
      </c>
      <c r="H232" s="190">
        <v>1</v>
      </c>
      <c r="I232" s="191"/>
      <c r="J232" s="192">
        <f t="shared" si="50"/>
        <v>0</v>
      </c>
      <c r="K232" s="188" t="s">
        <v>1</v>
      </c>
      <c r="L232" s="39"/>
      <c r="M232" s="193" t="s">
        <v>1</v>
      </c>
      <c r="N232" s="194" t="s">
        <v>38</v>
      </c>
      <c r="O232" s="71"/>
      <c r="P232" s="195">
        <f t="shared" si="51"/>
        <v>0</v>
      </c>
      <c r="Q232" s="195">
        <v>0</v>
      </c>
      <c r="R232" s="195">
        <f t="shared" si="52"/>
        <v>0</v>
      </c>
      <c r="S232" s="195">
        <v>0</v>
      </c>
      <c r="T232" s="196">
        <f t="shared" si="5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195</v>
      </c>
      <c r="AT232" s="197" t="s">
        <v>145</v>
      </c>
      <c r="AU232" s="197" t="s">
        <v>83</v>
      </c>
      <c r="AY232" s="17" t="s">
        <v>143</v>
      </c>
      <c r="BE232" s="198">
        <f t="shared" si="54"/>
        <v>0</v>
      </c>
      <c r="BF232" s="198">
        <f t="shared" si="55"/>
        <v>0</v>
      </c>
      <c r="BG232" s="198">
        <f t="shared" si="56"/>
        <v>0</v>
      </c>
      <c r="BH232" s="198">
        <f t="shared" si="57"/>
        <v>0</v>
      </c>
      <c r="BI232" s="198">
        <f t="shared" si="58"/>
        <v>0</v>
      </c>
      <c r="BJ232" s="17" t="s">
        <v>81</v>
      </c>
      <c r="BK232" s="198">
        <f t="shared" si="59"/>
        <v>0</v>
      </c>
      <c r="BL232" s="17" t="s">
        <v>195</v>
      </c>
      <c r="BM232" s="197" t="s">
        <v>2351</v>
      </c>
    </row>
    <row r="233" spans="1:65" s="2" customFormat="1" ht="16.5" customHeight="1">
      <c r="A233" s="34"/>
      <c r="B233" s="35"/>
      <c r="C233" s="186" t="s">
        <v>615</v>
      </c>
      <c r="D233" s="186" t="s">
        <v>145</v>
      </c>
      <c r="E233" s="187" t="s">
        <v>2352</v>
      </c>
      <c r="F233" s="188" t="s">
        <v>2353</v>
      </c>
      <c r="G233" s="189" t="s">
        <v>215</v>
      </c>
      <c r="H233" s="190">
        <v>1</v>
      </c>
      <c r="I233" s="191"/>
      <c r="J233" s="192">
        <f t="shared" si="50"/>
        <v>0</v>
      </c>
      <c r="K233" s="188" t="s">
        <v>1</v>
      </c>
      <c r="L233" s="39"/>
      <c r="M233" s="193" t="s">
        <v>1</v>
      </c>
      <c r="N233" s="194" t="s">
        <v>38</v>
      </c>
      <c r="O233" s="71"/>
      <c r="P233" s="195">
        <f t="shared" si="51"/>
        <v>0</v>
      </c>
      <c r="Q233" s="195">
        <v>0</v>
      </c>
      <c r="R233" s="195">
        <f t="shared" si="52"/>
        <v>0</v>
      </c>
      <c r="S233" s="195">
        <v>0</v>
      </c>
      <c r="T233" s="196">
        <f t="shared" si="5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195</v>
      </c>
      <c r="AT233" s="197" t="s">
        <v>145</v>
      </c>
      <c r="AU233" s="197" t="s">
        <v>83</v>
      </c>
      <c r="AY233" s="17" t="s">
        <v>143</v>
      </c>
      <c r="BE233" s="198">
        <f t="shared" si="54"/>
        <v>0</v>
      </c>
      <c r="BF233" s="198">
        <f t="shared" si="55"/>
        <v>0</v>
      </c>
      <c r="BG233" s="198">
        <f t="shared" si="56"/>
        <v>0</v>
      </c>
      <c r="BH233" s="198">
        <f t="shared" si="57"/>
        <v>0</v>
      </c>
      <c r="BI233" s="198">
        <f t="shared" si="58"/>
        <v>0</v>
      </c>
      <c r="BJ233" s="17" t="s">
        <v>81</v>
      </c>
      <c r="BK233" s="198">
        <f t="shared" si="59"/>
        <v>0</v>
      </c>
      <c r="BL233" s="17" t="s">
        <v>195</v>
      </c>
      <c r="BM233" s="197" t="s">
        <v>2354</v>
      </c>
    </row>
    <row r="234" spans="1:65" s="2" customFormat="1" ht="16.5" customHeight="1">
      <c r="A234" s="34"/>
      <c r="B234" s="35"/>
      <c r="C234" s="186" t="s">
        <v>391</v>
      </c>
      <c r="D234" s="186" t="s">
        <v>145</v>
      </c>
      <c r="E234" s="187" t="s">
        <v>2355</v>
      </c>
      <c r="F234" s="188" t="s">
        <v>2356</v>
      </c>
      <c r="G234" s="189" t="s">
        <v>726</v>
      </c>
      <c r="H234" s="190">
        <v>2</v>
      </c>
      <c r="I234" s="191"/>
      <c r="J234" s="192">
        <f t="shared" si="50"/>
        <v>0</v>
      </c>
      <c r="K234" s="188" t="s">
        <v>1</v>
      </c>
      <c r="L234" s="39"/>
      <c r="M234" s="193" t="s">
        <v>1</v>
      </c>
      <c r="N234" s="194" t="s">
        <v>38</v>
      </c>
      <c r="O234" s="71"/>
      <c r="P234" s="195">
        <f t="shared" si="51"/>
        <v>0</v>
      </c>
      <c r="Q234" s="195">
        <v>0</v>
      </c>
      <c r="R234" s="195">
        <f t="shared" si="52"/>
        <v>0</v>
      </c>
      <c r="S234" s="195">
        <v>0</v>
      </c>
      <c r="T234" s="196">
        <f t="shared" si="5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195</v>
      </c>
      <c r="AT234" s="197" t="s">
        <v>145</v>
      </c>
      <c r="AU234" s="197" t="s">
        <v>83</v>
      </c>
      <c r="AY234" s="17" t="s">
        <v>143</v>
      </c>
      <c r="BE234" s="198">
        <f t="shared" si="54"/>
        <v>0</v>
      </c>
      <c r="BF234" s="198">
        <f t="shared" si="55"/>
        <v>0</v>
      </c>
      <c r="BG234" s="198">
        <f t="shared" si="56"/>
        <v>0</v>
      </c>
      <c r="BH234" s="198">
        <f t="shared" si="57"/>
        <v>0</v>
      </c>
      <c r="BI234" s="198">
        <f t="shared" si="58"/>
        <v>0</v>
      </c>
      <c r="BJ234" s="17" t="s">
        <v>81</v>
      </c>
      <c r="BK234" s="198">
        <f t="shared" si="59"/>
        <v>0</v>
      </c>
      <c r="BL234" s="17" t="s">
        <v>195</v>
      </c>
      <c r="BM234" s="197" t="s">
        <v>2357</v>
      </c>
    </row>
    <row r="235" spans="1:65" s="2" customFormat="1" ht="24.2" customHeight="1">
      <c r="A235" s="34"/>
      <c r="B235" s="35"/>
      <c r="C235" s="186" t="s">
        <v>630</v>
      </c>
      <c r="D235" s="186" t="s">
        <v>145</v>
      </c>
      <c r="E235" s="187" t="s">
        <v>2358</v>
      </c>
      <c r="F235" s="188" t="s">
        <v>2359</v>
      </c>
      <c r="G235" s="189" t="s">
        <v>726</v>
      </c>
      <c r="H235" s="190">
        <v>2</v>
      </c>
      <c r="I235" s="191"/>
      <c r="J235" s="192">
        <f t="shared" si="50"/>
        <v>0</v>
      </c>
      <c r="K235" s="188" t="s">
        <v>1</v>
      </c>
      <c r="L235" s="39"/>
      <c r="M235" s="193" t="s">
        <v>1</v>
      </c>
      <c r="N235" s="194" t="s">
        <v>38</v>
      </c>
      <c r="O235" s="71"/>
      <c r="P235" s="195">
        <f t="shared" si="51"/>
        <v>0</v>
      </c>
      <c r="Q235" s="195">
        <v>0</v>
      </c>
      <c r="R235" s="195">
        <f t="shared" si="52"/>
        <v>0</v>
      </c>
      <c r="S235" s="195">
        <v>0</v>
      </c>
      <c r="T235" s="196">
        <f t="shared" si="5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195</v>
      </c>
      <c r="AT235" s="197" t="s">
        <v>145</v>
      </c>
      <c r="AU235" s="197" t="s">
        <v>83</v>
      </c>
      <c r="AY235" s="17" t="s">
        <v>143</v>
      </c>
      <c r="BE235" s="198">
        <f t="shared" si="54"/>
        <v>0</v>
      </c>
      <c r="BF235" s="198">
        <f t="shared" si="55"/>
        <v>0</v>
      </c>
      <c r="BG235" s="198">
        <f t="shared" si="56"/>
        <v>0</v>
      </c>
      <c r="BH235" s="198">
        <f t="shared" si="57"/>
        <v>0</v>
      </c>
      <c r="BI235" s="198">
        <f t="shared" si="58"/>
        <v>0</v>
      </c>
      <c r="BJ235" s="17" t="s">
        <v>81</v>
      </c>
      <c r="BK235" s="198">
        <f t="shared" si="59"/>
        <v>0</v>
      </c>
      <c r="BL235" s="17" t="s">
        <v>195</v>
      </c>
      <c r="BM235" s="197" t="s">
        <v>2360</v>
      </c>
    </row>
    <row r="236" spans="1:65" s="2" customFormat="1" ht="16.5" customHeight="1">
      <c r="A236" s="34"/>
      <c r="B236" s="35"/>
      <c r="C236" s="186" t="s">
        <v>396</v>
      </c>
      <c r="D236" s="186" t="s">
        <v>145</v>
      </c>
      <c r="E236" s="187" t="s">
        <v>2361</v>
      </c>
      <c r="F236" s="188" t="s">
        <v>2362</v>
      </c>
      <c r="G236" s="189" t="s">
        <v>726</v>
      </c>
      <c r="H236" s="190">
        <v>2</v>
      </c>
      <c r="I236" s="191"/>
      <c r="J236" s="192">
        <f t="shared" si="50"/>
        <v>0</v>
      </c>
      <c r="K236" s="188" t="s">
        <v>1</v>
      </c>
      <c r="L236" s="39"/>
      <c r="M236" s="193" t="s">
        <v>1</v>
      </c>
      <c r="N236" s="194" t="s">
        <v>38</v>
      </c>
      <c r="O236" s="71"/>
      <c r="P236" s="195">
        <f t="shared" si="51"/>
        <v>0</v>
      </c>
      <c r="Q236" s="195">
        <v>0</v>
      </c>
      <c r="R236" s="195">
        <f t="shared" si="52"/>
        <v>0</v>
      </c>
      <c r="S236" s="195">
        <v>0</v>
      </c>
      <c r="T236" s="196">
        <f t="shared" si="5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195</v>
      </c>
      <c r="AT236" s="197" t="s">
        <v>145</v>
      </c>
      <c r="AU236" s="197" t="s">
        <v>83</v>
      </c>
      <c r="AY236" s="17" t="s">
        <v>143</v>
      </c>
      <c r="BE236" s="198">
        <f t="shared" si="54"/>
        <v>0</v>
      </c>
      <c r="BF236" s="198">
        <f t="shared" si="55"/>
        <v>0</v>
      </c>
      <c r="BG236" s="198">
        <f t="shared" si="56"/>
        <v>0</v>
      </c>
      <c r="BH236" s="198">
        <f t="shared" si="57"/>
        <v>0</v>
      </c>
      <c r="BI236" s="198">
        <f t="shared" si="58"/>
        <v>0</v>
      </c>
      <c r="BJ236" s="17" t="s">
        <v>81</v>
      </c>
      <c r="BK236" s="198">
        <f t="shared" si="59"/>
        <v>0</v>
      </c>
      <c r="BL236" s="17" t="s">
        <v>195</v>
      </c>
      <c r="BM236" s="197" t="s">
        <v>2363</v>
      </c>
    </row>
    <row r="237" spans="1:65" s="2" customFormat="1" ht="16.5" customHeight="1">
      <c r="A237" s="34"/>
      <c r="B237" s="35"/>
      <c r="C237" s="186" t="s">
        <v>641</v>
      </c>
      <c r="D237" s="186" t="s">
        <v>145</v>
      </c>
      <c r="E237" s="187" t="s">
        <v>2364</v>
      </c>
      <c r="F237" s="188" t="s">
        <v>2365</v>
      </c>
      <c r="G237" s="189" t="s">
        <v>726</v>
      </c>
      <c r="H237" s="190">
        <v>2</v>
      </c>
      <c r="I237" s="191"/>
      <c r="J237" s="192">
        <f t="shared" si="50"/>
        <v>0</v>
      </c>
      <c r="K237" s="188" t="s">
        <v>1</v>
      </c>
      <c r="L237" s="39"/>
      <c r="M237" s="193" t="s">
        <v>1</v>
      </c>
      <c r="N237" s="194" t="s">
        <v>38</v>
      </c>
      <c r="O237" s="71"/>
      <c r="P237" s="195">
        <f t="shared" si="51"/>
        <v>0</v>
      </c>
      <c r="Q237" s="195">
        <v>0</v>
      </c>
      <c r="R237" s="195">
        <f t="shared" si="52"/>
        <v>0</v>
      </c>
      <c r="S237" s="195">
        <v>0</v>
      </c>
      <c r="T237" s="196">
        <f t="shared" si="5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195</v>
      </c>
      <c r="AT237" s="197" t="s">
        <v>145</v>
      </c>
      <c r="AU237" s="197" t="s">
        <v>83</v>
      </c>
      <c r="AY237" s="17" t="s">
        <v>143</v>
      </c>
      <c r="BE237" s="198">
        <f t="shared" si="54"/>
        <v>0</v>
      </c>
      <c r="BF237" s="198">
        <f t="shared" si="55"/>
        <v>0</v>
      </c>
      <c r="BG237" s="198">
        <f t="shared" si="56"/>
        <v>0</v>
      </c>
      <c r="BH237" s="198">
        <f t="shared" si="57"/>
        <v>0</v>
      </c>
      <c r="BI237" s="198">
        <f t="shared" si="58"/>
        <v>0</v>
      </c>
      <c r="BJ237" s="17" t="s">
        <v>81</v>
      </c>
      <c r="BK237" s="198">
        <f t="shared" si="59"/>
        <v>0</v>
      </c>
      <c r="BL237" s="17" t="s">
        <v>195</v>
      </c>
      <c r="BM237" s="197" t="s">
        <v>2366</v>
      </c>
    </row>
    <row r="238" spans="1:65" s="2" customFormat="1" ht="16.5" customHeight="1">
      <c r="A238" s="34"/>
      <c r="B238" s="35"/>
      <c r="C238" s="186" t="s">
        <v>400</v>
      </c>
      <c r="D238" s="186" t="s">
        <v>145</v>
      </c>
      <c r="E238" s="187" t="s">
        <v>2367</v>
      </c>
      <c r="F238" s="188" t="s">
        <v>2368</v>
      </c>
      <c r="G238" s="189" t="s">
        <v>726</v>
      </c>
      <c r="H238" s="190">
        <v>3</v>
      </c>
      <c r="I238" s="191"/>
      <c r="J238" s="192">
        <f t="shared" si="50"/>
        <v>0</v>
      </c>
      <c r="K238" s="188" t="s">
        <v>1</v>
      </c>
      <c r="L238" s="39"/>
      <c r="M238" s="193" t="s">
        <v>1</v>
      </c>
      <c r="N238" s="194" t="s">
        <v>38</v>
      </c>
      <c r="O238" s="71"/>
      <c r="P238" s="195">
        <f t="shared" si="51"/>
        <v>0</v>
      </c>
      <c r="Q238" s="195">
        <v>0</v>
      </c>
      <c r="R238" s="195">
        <f t="shared" si="52"/>
        <v>0</v>
      </c>
      <c r="S238" s="195">
        <v>0</v>
      </c>
      <c r="T238" s="196">
        <f t="shared" si="5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195</v>
      </c>
      <c r="AT238" s="197" t="s">
        <v>145</v>
      </c>
      <c r="AU238" s="197" t="s">
        <v>83</v>
      </c>
      <c r="AY238" s="17" t="s">
        <v>143</v>
      </c>
      <c r="BE238" s="198">
        <f t="shared" si="54"/>
        <v>0</v>
      </c>
      <c r="BF238" s="198">
        <f t="shared" si="55"/>
        <v>0</v>
      </c>
      <c r="BG238" s="198">
        <f t="shared" si="56"/>
        <v>0</v>
      </c>
      <c r="BH238" s="198">
        <f t="shared" si="57"/>
        <v>0</v>
      </c>
      <c r="BI238" s="198">
        <f t="shared" si="58"/>
        <v>0</v>
      </c>
      <c r="BJ238" s="17" t="s">
        <v>81</v>
      </c>
      <c r="BK238" s="198">
        <f t="shared" si="59"/>
        <v>0</v>
      </c>
      <c r="BL238" s="17" t="s">
        <v>195</v>
      </c>
      <c r="BM238" s="197" t="s">
        <v>2369</v>
      </c>
    </row>
    <row r="239" spans="1:65" s="2" customFormat="1" ht="16.5" customHeight="1">
      <c r="A239" s="34"/>
      <c r="B239" s="35"/>
      <c r="C239" s="186" t="s">
        <v>650</v>
      </c>
      <c r="D239" s="186" t="s">
        <v>145</v>
      </c>
      <c r="E239" s="187" t="s">
        <v>2370</v>
      </c>
      <c r="F239" s="188" t="s">
        <v>2371</v>
      </c>
      <c r="G239" s="189" t="s">
        <v>215</v>
      </c>
      <c r="H239" s="190">
        <v>1</v>
      </c>
      <c r="I239" s="191"/>
      <c r="J239" s="192">
        <f t="shared" si="50"/>
        <v>0</v>
      </c>
      <c r="K239" s="188" t="s">
        <v>1</v>
      </c>
      <c r="L239" s="39"/>
      <c r="M239" s="193" t="s">
        <v>1</v>
      </c>
      <c r="N239" s="194" t="s">
        <v>38</v>
      </c>
      <c r="O239" s="71"/>
      <c r="P239" s="195">
        <f t="shared" si="51"/>
        <v>0</v>
      </c>
      <c r="Q239" s="195">
        <v>0</v>
      </c>
      <c r="R239" s="195">
        <f t="shared" si="52"/>
        <v>0</v>
      </c>
      <c r="S239" s="195">
        <v>0</v>
      </c>
      <c r="T239" s="196">
        <f t="shared" si="5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195</v>
      </c>
      <c r="AT239" s="197" t="s">
        <v>145</v>
      </c>
      <c r="AU239" s="197" t="s">
        <v>83</v>
      </c>
      <c r="AY239" s="17" t="s">
        <v>143</v>
      </c>
      <c r="BE239" s="198">
        <f t="shared" si="54"/>
        <v>0</v>
      </c>
      <c r="BF239" s="198">
        <f t="shared" si="55"/>
        <v>0</v>
      </c>
      <c r="BG239" s="198">
        <f t="shared" si="56"/>
        <v>0</v>
      </c>
      <c r="BH239" s="198">
        <f t="shared" si="57"/>
        <v>0</v>
      </c>
      <c r="BI239" s="198">
        <f t="shared" si="58"/>
        <v>0</v>
      </c>
      <c r="BJ239" s="17" t="s">
        <v>81</v>
      </c>
      <c r="BK239" s="198">
        <f t="shared" si="59"/>
        <v>0</v>
      </c>
      <c r="BL239" s="17" t="s">
        <v>195</v>
      </c>
      <c r="BM239" s="197" t="s">
        <v>2372</v>
      </c>
    </row>
    <row r="240" spans="1:65" s="2" customFormat="1" ht="16.5" customHeight="1">
      <c r="A240" s="34"/>
      <c r="B240" s="35"/>
      <c r="C240" s="186" t="s">
        <v>405</v>
      </c>
      <c r="D240" s="186" t="s">
        <v>145</v>
      </c>
      <c r="E240" s="187" t="s">
        <v>2373</v>
      </c>
      <c r="F240" s="188" t="s">
        <v>2374</v>
      </c>
      <c r="G240" s="189" t="s">
        <v>215</v>
      </c>
      <c r="H240" s="190">
        <v>1</v>
      </c>
      <c r="I240" s="191"/>
      <c r="J240" s="192">
        <f t="shared" si="50"/>
        <v>0</v>
      </c>
      <c r="K240" s="188" t="s">
        <v>1</v>
      </c>
      <c r="L240" s="39"/>
      <c r="M240" s="193" t="s">
        <v>1</v>
      </c>
      <c r="N240" s="194" t="s">
        <v>38</v>
      </c>
      <c r="O240" s="71"/>
      <c r="P240" s="195">
        <f t="shared" si="51"/>
        <v>0</v>
      </c>
      <c r="Q240" s="195">
        <v>0</v>
      </c>
      <c r="R240" s="195">
        <f t="shared" si="52"/>
        <v>0</v>
      </c>
      <c r="S240" s="195">
        <v>0</v>
      </c>
      <c r="T240" s="196">
        <f t="shared" si="5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195</v>
      </c>
      <c r="AT240" s="197" t="s">
        <v>145</v>
      </c>
      <c r="AU240" s="197" t="s">
        <v>83</v>
      </c>
      <c r="AY240" s="17" t="s">
        <v>143</v>
      </c>
      <c r="BE240" s="198">
        <f t="shared" si="54"/>
        <v>0</v>
      </c>
      <c r="BF240" s="198">
        <f t="shared" si="55"/>
        <v>0</v>
      </c>
      <c r="BG240" s="198">
        <f t="shared" si="56"/>
        <v>0</v>
      </c>
      <c r="BH240" s="198">
        <f t="shared" si="57"/>
        <v>0</v>
      </c>
      <c r="BI240" s="198">
        <f t="shared" si="58"/>
        <v>0</v>
      </c>
      <c r="BJ240" s="17" t="s">
        <v>81</v>
      </c>
      <c r="BK240" s="198">
        <f t="shared" si="59"/>
        <v>0</v>
      </c>
      <c r="BL240" s="17" t="s">
        <v>195</v>
      </c>
      <c r="BM240" s="197" t="s">
        <v>2375</v>
      </c>
    </row>
    <row r="241" spans="1:65" s="2" customFormat="1" ht="37.9" customHeight="1">
      <c r="A241" s="34"/>
      <c r="B241" s="35"/>
      <c r="C241" s="186" t="s">
        <v>663</v>
      </c>
      <c r="D241" s="186" t="s">
        <v>145</v>
      </c>
      <c r="E241" s="187" t="s">
        <v>2376</v>
      </c>
      <c r="F241" s="188" t="s">
        <v>2377</v>
      </c>
      <c r="G241" s="189" t="s">
        <v>726</v>
      </c>
      <c r="H241" s="190">
        <v>1</v>
      </c>
      <c r="I241" s="191"/>
      <c r="J241" s="192">
        <f t="shared" si="50"/>
        <v>0</v>
      </c>
      <c r="K241" s="188" t="s">
        <v>1</v>
      </c>
      <c r="L241" s="39"/>
      <c r="M241" s="193" t="s">
        <v>1</v>
      </c>
      <c r="N241" s="194" t="s">
        <v>38</v>
      </c>
      <c r="O241" s="71"/>
      <c r="P241" s="195">
        <f t="shared" si="51"/>
        <v>0</v>
      </c>
      <c r="Q241" s="195">
        <v>0</v>
      </c>
      <c r="R241" s="195">
        <f t="shared" si="52"/>
        <v>0</v>
      </c>
      <c r="S241" s="195">
        <v>0</v>
      </c>
      <c r="T241" s="196">
        <f t="shared" si="5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195</v>
      </c>
      <c r="AT241" s="197" t="s">
        <v>145</v>
      </c>
      <c r="AU241" s="197" t="s">
        <v>83</v>
      </c>
      <c r="AY241" s="17" t="s">
        <v>143</v>
      </c>
      <c r="BE241" s="198">
        <f t="shared" si="54"/>
        <v>0</v>
      </c>
      <c r="BF241" s="198">
        <f t="shared" si="55"/>
        <v>0</v>
      </c>
      <c r="BG241" s="198">
        <f t="shared" si="56"/>
        <v>0</v>
      </c>
      <c r="BH241" s="198">
        <f t="shared" si="57"/>
        <v>0</v>
      </c>
      <c r="BI241" s="198">
        <f t="shared" si="58"/>
        <v>0</v>
      </c>
      <c r="BJ241" s="17" t="s">
        <v>81</v>
      </c>
      <c r="BK241" s="198">
        <f t="shared" si="59"/>
        <v>0</v>
      </c>
      <c r="BL241" s="17" t="s">
        <v>195</v>
      </c>
      <c r="BM241" s="197" t="s">
        <v>2378</v>
      </c>
    </row>
    <row r="242" spans="1:65" s="2" customFormat="1" ht="16.5" customHeight="1">
      <c r="A242" s="34"/>
      <c r="B242" s="35"/>
      <c r="C242" s="186" t="s">
        <v>410</v>
      </c>
      <c r="D242" s="186" t="s">
        <v>145</v>
      </c>
      <c r="E242" s="187" t="s">
        <v>2379</v>
      </c>
      <c r="F242" s="188" t="s">
        <v>2380</v>
      </c>
      <c r="G242" s="189" t="s">
        <v>726</v>
      </c>
      <c r="H242" s="190">
        <v>1</v>
      </c>
      <c r="I242" s="191"/>
      <c r="J242" s="192">
        <f t="shared" si="50"/>
        <v>0</v>
      </c>
      <c r="K242" s="188" t="s">
        <v>1</v>
      </c>
      <c r="L242" s="39"/>
      <c r="M242" s="193" t="s">
        <v>1</v>
      </c>
      <c r="N242" s="194" t="s">
        <v>38</v>
      </c>
      <c r="O242" s="71"/>
      <c r="P242" s="195">
        <f t="shared" si="51"/>
        <v>0</v>
      </c>
      <c r="Q242" s="195">
        <v>0</v>
      </c>
      <c r="R242" s="195">
        <f t="shared" si="52"/>
        <v>0</v>
      </c>
      <c r="S242" s="195">
        <v>0</v>
      </c>
      <c r="T242" s="196">
        <f t="shared" si="5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195</v>
      </c>
      <c r="AT242" s="197" t="s">
        <v>145</v>
      </c>
      <c r="AU242" s="197" t="s">
        <v>83</v>
      </c>
      <c r="AY242" s="17" t="s">
        <v>143</v>
      </c>
      <c r="BE242" s="198">
        <f t="shared" si="54"/>
        <v>0</v>
      </c>
      <c r="BF242" s="198">
        <f t="shared" si="55"/>
        <v>0</v>
      </c>
      <c r="BG242" s="198">
        <f t="shared" si="56"/>
        <v>0</v>
      </c>
      <c r="BH242" s="198">
        <f t="shared" si="57"/>
        <v>0</v>
      </c>
      <c r="BI242" s="198">
        <f t="shared" si="58"/>
        <v>0</v>
      </c>
      <c r="BJ242" s="17" t="s">
        <v>81</v>
      </c>
      <c r="BK242" s="198">
        <f t="shared" si="59"/>
        <v>0</v>
      </c>
      <c r="BL242" s="17" t="s">
        <v>195</v>
      </c>
      <c r="BM242" s="197" t="s">
        <v>2381</v>
      </c>
    </row>
    <row r="243" spans="1:65" s="2" customFormat="1" ht="16.5" customHeight="1">
      <c r="A243" s="34"/>
      <c r="B243" s="35"/>
      <c r="C243" s="186" t="s">
        <v>670</v>
      </c>
      <c r="D243" s="186" t="s">
        <v>145</v>
      </c>
      <c r="E243" s="187" t="s">
        <v>2382</v>
      </c>
      <c r="F243" s="188" t="s">
        <v>2383</v>
      </c>
      <c r="G243" s="189" t="s">
        <v>726</v>
      </c>
      <c r="H243" s="190">
        <v>1</v>
      </c>
      <c r="I243" s="191"/>
      <c r="J243" s="192">
        <f t="shared" si="50"/>
        <v>0</v>
      </c>
      <c r="K243" s="188" t="s">
        <v>1</v>
      </c>
      <c r="L243" s="39"/>
      <c r="M243" s="193" t="s">
        <v>1</v>
      </c>
      <c r="N243" s="194" t="s">
        <v>38</v>
      </c>
      <c r="O243" s="71"/>
      <c r="P243" s="195">
        <f t="shared" si="51"/>
        <v>0</v>
      </c>
      <c r="Q243" s="195">
        <v>0</v>
      </c>
      <c r="R243" s="195">
        <f t="shared" si="52"/>
        <v>0</v>
      </c>
      <c r="S243" s="195">
        <v>0</v>
      </c>
      <c r="T243" s="196">
        <f t="shared" si="5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195</v>
      </c>
      <c r="AT243" s="197" t="s">
        <v>145</v>
      </c>
      <c r="AU243" s="197" t="s">
        <v>83</v>
      </c>
      <c r="AY243" s="17" t="s">
        <v>143</v>
      </c>
      <c r="BE243" s="198">
        <f t="shared" si="54"/>
        <v>0</v>
      </c>
      <c r="BF243" s="198">
        <f t="shared" si="55"/>
        <v>0</v>
      </c>
      <c r="BG243" s="198">
        <f t="shared" si="56"/>
        <v>0</v>
      </c>
      <c r="BH243" s="198">
        <f t="shared" si="57"/>
        <v>0</v>
      </c>
      <c r="BI243" s="198">
        <f t="shared" si="58"/>
        <v>0</v>
      </c>
      <c r="BJ243" s="17" t="s">
        <v>81</v>
      </c>
      <c r="BK243" s="198">
        <f t="shared" si="59"/>
        <v>0</v>
      </c>
      <c r="BL243" s="17" t="s">
        <v>195</v>
      </c>
      <c r="BM243" s="197" t="s">
        <v>2384</v>
      </c>
    </row>
    <row r="244" spans="1:65" s="2" customFormat="1" ht="29.25">
      <c r="A244" s="34"/>
      <c r="B244" s="35"/>
      <c r="C244" s="36"/>
      <c r="D244" s="206" t="s">
        <v>258</v>
      </c>
      <c r="E244" s="36"/>
      <c r="F244" s="237" t="s">
        <v>2385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258</v>
      </c>
      <c r="AU244" s="17" t="s">
        <v>83</v>
      </c>
    </row>
    <row r="245" spans="1:65" s="2" customFormat="1" ht="16.5" customHeight="1">
      <c r="A245" s="34"/>
      <c r="B245" s="35"/>
      <c r="C245" s="186" t="s">
        <v>416</v>
      </c>
      <c r="D245" s="186" t="s">
        <v>145</v>
      </c>
      <c r="E245" s="187" t="s">
        <v>2386</v>
      </c>
      <c r="F245" s="188" t="s">
        <v>2387</v>
      </c>
      <c r="G245" s="189" t="s">
        <v>215</v>
      </c>
      <c r="H245" s="190">
        <v>12</v>
      </c>
      <c r="I245" s="191"/>
      <c r="J245" s="192">
        <f t="shared" ref="J245:J254" si="60">ROUND(I245*H245,2)</f>
        <v>0</v>
      </c>
      <c r="K245" s="188" t="s">
        <v>1</v>
      </c>
      <c r="L245" s="39"/>
      <c r="M245" s="193" t="s">
        <v>1</v>
      </c>
      <c r="N245" s="194" t="s">
        <v>38</v>
      </c>
      <c r="O245" s="71"/>
      <c r="P245" s="195">
        <f t="shared" ref="P245:P254" si="61">O245*H245</f>
        <v>0</v>
      </c>
      <c r="Q245" s="195">
        <v>0</v>
      </c>
      <c r="R245" s="195">
        <f t="shared" ref="R245:R254" si="62">Q245*H245</f>
        <v>0</v>
      </c>
      <c r="S245" s="195">
        <v>0</v>
      </c>
      <c r="T245" s="196">
        <f t="shared" ref="T245:T254" si="63"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195</v>
      </c>
      <c r="AT245" s="197" t="s">
        <v>145</v>
      </c>
      <c r="AU245" s="197" t="s">
        <v>83</v>
      </c>
      <c r="AY245" s="17" t="s">
        <v>143</v>
      </c>
      <c r="BE245" s="198">
        <f t="shared" ref="BE245:BE254" si="64">IF(N245="základní",J245,0)</f>
        <v>0</v>
      </c>
      <c r="BF245" s="198">
        <f t="shared" ref="BF245:BF254" si="65">IF(N245="snížená",J245,0)</f>
        <v>0</v>
      </c>
      <c r="BG245" s="198">
        <f t="shared" ref="BG245:BG254" si="66">IF(N245="zákl. přenesená",J245,0)</f>
        <v>0</v>
      </c>
      <c r="BH245" s="198">
        <f t="shared" ref="BH245:BH254" si="67">IF(N245="sníž. přenesená",J245,0)</f>
        <v>0</v>
      </c>
      <c r="BI245" s="198">
        <f t="shared" ref="BI245:BI254" si="68">IF(N245="nulová",J245,0)</f>
        <v>0</v>
      </c>
      <c r="BJ245" s="17" t="s">
        <v>81</v>
      </c>
      <c r="BK245" s="198">
        <f t="shared" ref="BK245:BK254" si="69">ROUND(I245*H245,2)</f>
        <v>0</v>
      </c>
      <c r="BL245" s="17" t="s">
        <v>195</v>
      </c>
      <c r="BM245" s="197" t="s">
        <v>2388</v>
      </c>
    </row>
    <row r="246" spans="1:65" s="2" customFormat="1" ht="37.9" customHeight="1">
      <c r="A246" s="34"/>
      <c r="B246" s="35"/>
      <c r="C246" s="186" t="s">
        <v>677</v>
      </c>
      <c r="D246" s="186" t="s">
        <v>145</v>
      </c>
      <c r="E246" s="187" t="s">
        <v>2389</v>
      </c>
      <c r="F246" s="188" t="s">
        <v>2390</v>
      </c>
      <c r="G246" s="189" t="s">
        <v>215</v>
      </c>
      <c r="H246" s="190">
        <v>3</v>
      </c>
      <c r="I246" s="191"/>
      <c r="J246" s="192">
        <f t="shared" si="60"/>
        <v>0</v>
      </c>
      <c r="K246" s="188" t="s">
        <v>1</v>
      </c>
      <c r="L246" s="39"/>
      <c r="M246" s="193" t="s">
        <v>1</v>
      </c>
      <c r="N246" s="194" t="s">
        <v>38</v>
      </c>
      <c r="O246" s="71"/>
      <c r="P246" s="195">
        <f t="shared" si="61"/>
        <v>0</v>
      </c>
      <c r="Q246" s="195">
        <v>0</v>
      </c>
      <c r="R246" s="195">
        <f t="shared" si="62"/>
        <v>0</v>
      </c>
      <c r="S246" s="195">
        <v>0</v>
      </c>
      <c r="T246" s="196">
        <f t="shared" si="6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195</v>
      </c>
      <c r="AT246" s="197" t="s">
        <v>145</v>
      </c>
      <c r="AU246" s="197" t="s">
        <v>83</v>
      </c>
      <c r="AY246" s="17" t="s">
        <v>143</v>
      </c>
      <c r="BE246" s="198">
        <f t="shared" si="64"/>
        <v>0</v>
      </c>
      <c r="BF246" s="198">
        <f t="shared" si="65"/>
        <v>0</v>
      </c>
      <c r="BG246" s="198">
        <f t="shared" si="66"/>
        <v>0</v>
      </c>
      <c r="BH246" s="198">
        <f t="shared" si="67"/>
        <v>0</v>
      </c>
      <c r="BI246" s="198">
        <f t="shared" si="68"/>
        <v>0</v>
      </c>
      <c r="BJ246" s="17" t="s">
        <v>81</v>
      </c>
      <c r="BK246" s="198">
        <f t="shared" si="69"/>
        <v>0</v>
      </c>
      <c r="BL246" s="17" t="s">
        <v>195</v>
      </c>
      <c r="BM246" s="197" t="s">
        <v>2391</v>
      </c>
    </row>
    <row r="247" spans="1:65" s="2" customFormat="1" ht="33" customHeight="1">
      <c r="A247" s="34"/>
      <c r="B247" s="35"/>
      <c r="C247" s="186" t="s">
        <v>421</v>
      </c>
      <c r="D247" s="186" t="s">
        <v>145</v>
      </c>
      <c r="E247" s="187" t="s">
        <v>2392</v>
      </c>
      <c r="F247" s="188" t="s">
        <v>2393</v>
      </c>
      <c r="G247" s="189" t="s">
        <v>215</v>
      </c>
      <c r="H247" s="190">
        <v>1</v>
      </c>
      <c r="I247" s="191"/>
      <c r="J247" s="192">
        <f t="shared" si="60"/>
        <v>0</v>
      </c>
      <c r="K247" s="188" t="s">
        <v>1</v>
      </c>
      <c r="L247" s="39"/>
      <c r="M247" s="193" t="s">
        <v>1</v>
      </c>
      <c r="N247" s="194" t="s">
        <v>38</v>
      </c>
      <c r="O247" s="71"/>
      <c r="P247" s="195">
        <f t="shared" si="61"/>
        <v>0</v>
      </c>
      <c r="Q247" s="195">
        <v>0</v>
      </c>
      <c r="R247" s="195">
        <f t="shared" si="62"/>
        <v>0</v>
      </c>
      <c r="S247" s="195">
        <v>0</v>
      </c>
      <c r="T247" s="196">
        <f t="shared" si="6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195</v>
      </c>
      <c r="AT247" s="197" t="s">
        <v>145</v>
      </c>
      <c r="AU247" s="197" t="s">
        <v>83</v>
      </c>
      <c r="AY247" s="17" t="s">
        <v>143</v>
      </c>
      <c r="BE247" s="198">
        <f t="shared" si="64"/>
        <v>0</v>
      </c>
      <c r="BF247" s="198">
        <f t="shared" si="65"/>
        <v>0</v>
      </c>
      <c r="BG247" s="198">
        <f t="shared" si="66"/>
        <v>0</v>
      </c>
      <c r="BH247" s="198">
        <f t="shared" si="67"/>
        <v>0</v>
      </c>
      <c r="BI247" s="198">
        <f t="shared" si="68"/>
        <v>0</v>
      </c>
      <c r="BJ247" s="17" t="s">
        <v>81</v>
      </c>
      <c r="BK247" s="198">
        <f t="shared" si="69"/>
        <v>0</v>
      </c>
      <c r="BL247" s="17" t="s">
        <v>195</v>
      </c>
      <c r="BM247" s="197" t="s">
        <v>2394</v>
      </c>
    </row>
    <row r="248" spans="1:65" s="2" customFormat="1" ht="62.65" customHeight="1">
      <c r="A248" s="34"/>
      <c r="B248" s="35"/>
      <c r="C248" s="186" t="s">
        <v>686</v>
      </c>
      <c r="D248" s="186" t="s">
        <v>145</v>
      </c>
      <c r="E248" s="187" t="s">
        <v>2395</v>
      </c>
      <c r="F248" s="188" t="s">
        <v>2396</v>
      </c>
      <c r="G248" s="189" t="s">
        <v>215</v>
      </c>
      <c r="H248" s="190">
        <v>1</v>
      </c>
      <c r="I248" s="191"/>
      <c r="J248" s="192">
        <f t="shared" si="60"/>
        <v>0</v>
      </c>
      <c r="K248" s="188" t="s">
        <v>1</v>
      </c>
      <c r="L248" s="39"/>
      <c r="M248" s="193" t="s">
        <v>1</v>
      </c>
      <c r="N248" s="194" t="s">
        <v>38</v>
      </c>
      <c r="O248" s="71"/>
      <c r="P248" s="195">
        <f t="shared" si="61"/>
        <v>0</v>
      </c>
      <c r="Q248" s="195">
        <v>0</v>
      </c>
      <c r="R248" s="195">
        <f t="shared" si="62"/>
        <v>0</v>
      </c>
      <c r="S248" s="195">
        <v>0</v>
      </c>
      <c r="T248" s="196">
        <f t="shared" si="6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195</v>
      </c>
      <c r="AT248" s="197" t="s">
        <v>145</v>
      </c>
      <c r="AU248" s="197" t="s">
        <v>83</v>
      </c>
      <c r="AY248" s="17" t="s">
        <v>143</v>
      </c>
      <c r="BE248" s="198">
        <f t="shared" si="64"/>
        <v>0</v>
      </c>
      <c r="BF248" s="198">
        <f t="shared" si="65"/>
        <v>0</v>
      </c>
      <c r="BG248" s="198">
        <f t="shared" si="66"/>
        <v>0</v>
      </c>
      <c r="BH248" s="198">
        <f t="shared" si="67"/>
        <v>0</v>
      </c>
      <c r="BI248" s="198">
        <f t="shared" si="68"/>
        <v>0</v>
      </c>
      <c r="BJ248" s="17" t="s">
        <v>81</v>
      </c>
      <c r="BK248" s="198">
        <f t="shared" si="69"/>
        <v>0</v>
      </c>
      <c r="BL248" s="17" t="s">
        <v>195</v>
      </c>
      <c r="BM248" s="197" t="s">
        <v>2397</v>
      </c>
    </row>
    <row r="249" spans="1:65" s="2" customFormat="1" ht="16.5" customHeight="1">
      <c r="A249" s="34"/>
      <c r="B249" s="35"/>
      <c r="C249" s="186" t="s">
        <v>427</v>
      </c>
      <c r="D249" s="186" t="s">
        <v>145</v>
      </c>
      <c r="E249" s="187" t="s">
        <v>2398</v>
      </c>
      <c r="F249" s="188" t="s">
        <v>2399</v>
      </c>
      <c r="G249" s="189" t="s">
        <v>215</v>
      </c>
      <c r="H249" s="190">
        <v>3</v>
      </c>
      <c r="I249" s="191"/>
      <c r="J249" s="192">
        <f t="shared" si="60"/>
        <v>0</v>
      </c>
      <c r="K249" s="188" t="s">
        <v>1</v>
      </c>
      <c r="L249" s="39"/>
      <c r="M249" s="193" t="s">
        <v>1</v>
      </c>
      <c r="N249" s="194" t="s">
        <v>38</v>
      </c>
      <c r="O249" s="71"/>
      <c r="P249" s="195">
        <f t="shared" si="61"/>
        <v>0</v>
      </c>
      <c r="Q249" s="195">
        <v>0</v>
      </c>
      <c r="R249" s="195">
        <f t="shared" si="62"/>
        <v>0</v>
      </c>
      <c r="S249" s="195">
        <v>0</v>
      </c>
      <c r="T249" s="196">
        <f t="shared" si="6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195</v>
      </c>
      <c r="AT249" s="197" t="s">
        <v>145</v>
      </c>
      <c r="AU249" s="197" t="s">
        <v>83</v>
      </c>
      <c r="AY249" s="17" t="s">
        <v>143</v>
      </c>
      <c r="BE249" s="198">
        <f t="shared" si="64"/>
        <v>0</v>
      </c>
      <c r="BF249" s="198">
        <f t="shared" si="65"/>
        <v>0</v>
      </c>
      <c r="BG249" s="198">
        <f t="shared" si="66"/>
        <v>0</v>
      </c>
      <c r="BH249" s="198">
        <f t="shared" si="67"/>
        <v>0</v>
      </c>
      <c r="BI249" s="198">
        <f t="shared" si="68"/>
        <v>0</v>
      </c>
      <c r="BJ249" s="17" t="s">
        <v>81</v>
      </c>
      <c r="BK249" s="198">
        <f t="shared" si="69"/>
        <v>0</v>
      </c>
      <c r="BL249" s="17" t="s">
        <v>195</v>
      </c>
      <c r="BM249" s="197" t="s">
        <v>2400</v>
      </c>
    </row>
    <row r="250" spans="1:65" s="2" customFormat="1" ht="16.5" customHeight="1">
      <c r="A250" s="34"/>
      <c r="B250" s="35"/>
      <c r="C250" s="186" t="s">
        <v>697</v>
      </c>
      <c r="D250" s="186" t="s">
        <v>145</v>
      </c>
      <c r="E250" s="187" t="s">
        <v>2401</v>
      </c>
      <c r="F250" s="188" t="s">
        <v>2402</v>
      </c>
      <c r="G250" s="189" t="s">
        <v>215</v>
      </c>
      <c r="H250" s="190">
        <v>3</v>
      </c>
      <c r="I250" s="191"/>
      <c r="J250" s="192">
        <f t="shared" si="60"/>
        <v>0</v>
      </c>
      <c r="K250" s="188" t="s">
        <v>1</v>
      </c>
      <c r="L250" s="39"/>
      <c r="M250" s="193" t="s">
        <v>1</v>
      </c>
      <c r="N250" s="194" t="s">
        <v>38</v>
      </c>
      <c r="O250" s="71"/>
      <c r="P250" s="195">
        <f t="shared" si="61"/>
        <v>0</v>
      </c>
      <c r="Q250" s="195">
        <v>0</v>
      </c>
      <c r="R250" s="195">
        <f t="shared" si="62"/>
        <v>0</v>
      </c>
      <c r="S250" s="195">
        <v>0</v>
      </c>
      <c r="T250" s="196">
        <f t="shared" si="6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195</v>
      </c>
      <c r="AT250" s="197" t="s">
        <v>145</v>
      </c>
      <c r="AU250" s="197" t="s">
        <v>83</v>
      </c>
      <c r="AY250" s="17" t="s">
        <v>143</v>
      </c>
      <c r="BE250" s="198">
        <f t="shared" si="64"/>
        <v>0</v>
      </c>
      <c r="BF250" s="198">
        <f t="shared" si="65"/>
        <v>0</v>
      </c>
      <c r="BG250" s="198">
        <f t="shared" si="66"/>
        <v>0</v>
      </c>
      <c r="BH250" s="198">
        <f t="shared" si="67"/>
        <v>0</v>
      </c>
      <c r="BI250" s="198">
        <f t="shared" si="68"/>
        <v>0</v>
      </c>
      <c r="BJ250" s="17" t="s">
        <v>81</v>
      </c>
      <c r="BK250" s="198">
        <f t="shared" si="69"/>
        <v>0</v>
      </c>
      <c r="BL250" s="17" t="s">
        <v>195</v>
      </c>
      <c r="BM250" s="197" t="s">
        <v>2403</v>
      </c>
    </row>
    <row r="251" spans="1:65" s="2" customFormat="1" ht="37.9" customHeight="1">
      <c r="A251" s="34"/>
      <c r="B251" s="35"/>
      <c r="C251" s="227" t="s">
        <v>432</v>
      </c>
      <c r="D251" s="227" t="s">
        <v>219</v>
      </c>
      <c r="E251" s="228" t="s">
        <v>2404</v>
      </c>
      <c r="F251" s="229" t="s">
        <v>2405</v>
      </c>
      <c r="G251" s="230" t="s">
        <v>215</v>
      </c>
      <c r="H251" s="231">
        <v>2</v>
      </c>
      <c r="I251" s="232"/>
      <c r="J251" s="233">
        <f t="shared" si="60"/>
        <v>0</v>
      </c>
      <c r="K251" s="229" t="s">
        <v>1</v>
      </c>
      <c r="L251" s="234"/>
      <c r="M251" s="235" t="s">
        <v>1</v>
      </c>
      <c r="N251" s="236" t="s">
        <v>38</v>
      </c>
      <c r="O251" s="71"/>
      <c r="P251" s="195">
        <f t="shared" si="61"/>
        <v>0</v>
      </c>
      <c r="Q251" s="195">
        <v>0</v>
      </c>
      <c r="R251" s="195">
        <f t="shared" si="62"/>
        <v>0</v>
      </c>
      <c r="S251" s="195">
        <v>0</v>
      </c>
      <c r="T251" s="196">
        <f t="shared" si="6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239</v>
      </c>
      <c r="AT251" s="197" t="s">
        <v>219</v>
      </c>
      <c r="AU251" s="197" t="s">
        <v>83</v>
      </c>
      <c r="AY251" s="17" t="s">
        <v>143</v>
      </c>
      <c r="BE251" s="198">
        <f t="shared" si="64"/>
        <v>0</v>
      </c>
      <c r="BF251" s="198">
        <f t="shared" si="65"/>
        <v>0</v>
      </c>
      <c r="BG251" s="198">
        <f t="shared" si="66"/>
        <v>0</v>
      </c>
      <c r="BH251" s="198">
        <f t="shared" si="67"/>
        <v>0</v>
      </c>
      <c r="BI251" s="198">
        <f t="shared" si="68"/>
        <v>0</v>
      </c>
      <c r="BJ251" s="17" t="s">
        <v>81</v>
      </c>
      <c r="BK251" s="198">
        <f t="shared" si="69"/>
        <v>0</v>
      </c>
      <c r="BL251" s="17" t="s">
        <v>195</v>
      </c>
      <c r="BM251" s="197" t="s">
        <v>2406</v>
      </c>
    </row>
    <row r="252" spans="1:65" s="2" customFormat="1" ht="37.9" customHeight="1">
      <c r="A252" s="34"/>
      <c r="B252" s="35"/>
      <c r="C252" s="227" t="s">
        <v>707</v>
      </c>
      <c r="D252" s="227" t="s">
        <v>219</v>
      </c>
      <c r="E252" s="228" t="s">
        <v>2407</v>
      </c>
      <c r="F252" s="229" t="s">
        <v>2408</v>
      </c>
      <c r="G252" s="230" t="s">
        <v>215</v>
      </c>
      <c r="H252" s="231">
        <v>2</v>
      </c>
      <c r="I252" s="232"/>
      <c r="J252" s="233">
        <f t="shared" si="60"/>
        <v>0</v>
      </c>
      <c r="K252" s="229" t="s">
        <v>1</v>
      </c>
      <c r="L252" s="234"/>
      <c r="M252" s="235" t="s">
        <v>1</v>
      </c>
      <c r="N252" s="236" t="s">
        <v>38</v>
      </c>
      <c r="O252" s="71"/>
      <c r="P252" s="195">
        <f t="shared" si="61"/>
        <v>0</v>
      </c>
      <c r="Q252" s="195">
        <v>0</v>
      </c>
      <c r="R252" s="195">
        <f t="shared" si="62"/>
        <v>0</v>
      </c>
      <c r="S252" s="195">
        <v>0</v>
      </c>
      <c r="T252" s="196">
        <f t="shared" si="6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239</v>
      </c>
      <c r="AT252" s="197" t="s">
        <v>219</v>
      </c>
      <c r="AU252" s="197" t="s">
        <v>83</v>
      </c>
      <c r="AY252" s="17" t="s">
        <v>143</v>
      </c>
      <c r="BE252" s="198">
        <f t="shared" si="64"/>
        <v>0</v>
      </c>
      <c r="BF252" s="198">
        <f t="shared" si="65"/>
        <v>0</v>
      </c>
      <c r="BG252" s="198">
        <f t="shared" si="66"/>
        <v>0</v>
      </c>
      <c r="BH252" s="198">
        <f t="shared" si="67"/>
        <v>0</v>
      </c>
      <c r="BI252" s="198">
        <f t="shared" si="68"/>
        <v>0</v>
      </c>
      <c r="BJ252" s="17" t="s">
        <v>81</v>
      </c>
      <c r="BK252" s="198">
        <f t="shared" si="69"/>
        <v>0</v>
      </c>
      <c r="BL252" s="17" t="s">
        <v>195</v>
      </c>
      <c r="BM252" s="197" t="s">
        <v>2409</v>
      </c>
    </row>
    <row r="253" spans="1:65" s="2" customFormat="1" ht="37.9" customHeight="1">
      <c r="A253" s="34"/>
      <c r="B253" s="35"/>
      <c r="C253" s="227" t="s">
        <v>437</v>
      </c>
      <c r="D253" s="227" t="s">
        <v>219</v>
      </c>
      <c r="E253" s="228" t="s">
        <v>2410</v>
      </c>
      <c r="F253" s="229" t="s">
        <v>2411</v>
      </c>
      <c r="G253" s="230" t="s">
        <v>215</v>
      </c>
      <c r="H253" s="231">
        <v>1</v>
      </c>
      <c r="I253" s="232"/>
      <c r="J253" s="233">
        <f t="shared" si="60"/>
        <v>0</v>
      </c>
      <c r="K253" s="229" t="s">
        <v>1</v>
      </c>
      <c r="L253" s="234"/>
      <c r="M253" s="235" t="s">
        <v>1</v>
      </c>
      <c r="N253" s="236" t="s">
        <v>38</v>
      </c>
      <c r="O253" s="71"/>
      <c r="P253" s="195">
        <f t="shared" si="61"/>
        <v>0</v>
      </c>
      <c r="Q253" s="195">
        <v>0</v>
      </c>
      <c r="R253" s="195">
        <f t="shared" si="62"/>
        <v>0</v>
      </c>
      <c r="S253" s="195">
        <v>0</v>
      </c>
      <c r="T253" s="196">
        <f t="shared" si="6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239</v>
      </c>
      <c r="AT253" s="197" t="s">
        <v>219</v>
      </c>
      <c r="AU253" s="197" t="s">
        <v>83</v>
      </c>
      <c r="AY253" s="17" t="s">
        <v>143</v>
      </c>
      <c r="BE253" s="198">
        <f t="shared" si="64"/>
        <v>0</v>
      </c>
      <c r="BF253" s="198">
        <f t="shared" si="65"/>
        <v>0</v>
      </c>
      <c r="BG253" s="198">
        <f t="shared" si="66"/>
        <v>0</v>
      </c>
      <c r="BH253" s="198">
        <f t="shared" si="67"/>
        <v>0</v>
      </c>
      <c r="BI253" s="198">
        <f t="shared" si="68"/>
        <v>0</v>
      </c>
      <c r="BJ253" s="17" t="s">
        <v>81</v>
      </c>
      <c r="BK253" s="198">
        <f t="shared" si="69"/>
        <v>0</v>
      </c>
      <c r="BL253" s="17" t="s">
        <v>195</v>
      </c>
      <c r="BM253" s="197" t="s">
        <v>2412</v>
      </c>
    </row>
    <row r="254" spans="1:65" s="2" customFormat="1" ht="24.2" customHeight="1">
      <c r="A254" s="34"/>
      <c r="B254" s="35"/>
      <c r="C254" s="186" t="s">
        <v>717</v>
      </c>
      <c r="D254" s="186" t="s">
        <v>145</v>
      </c>
      <c r="E254" s="187" t="s">
        <v>2413</v>
      </c>
      <c r="F254" s="188" t="s">
        <v>2414</v>
      </c>
      <c r="G254" s="189" t="s">
        <v>2241</v>
      </c>
      <c r="H254" s="258"/>
      <c r="I254" s="191"/>
      <c r="J254" s="192">
        <f t="shared" si="60"/>
        <v>0</v>
      </c>
      <c r="K254" s="188" t="s">
        <v>1</v>
      </c>
      <c r="L254" s="39"/>
      <c r="M254" s="193" t="s">
        <v>1</v>
      </c>
      <c r="N254" s="194" t="s">
        <v>38</v>
      </c>
      <c r="O254" s="71"/>
      <c r="P254" s="195">
        <f t="shared" si="61"/>
        <v>0</v>
      </c>
      <c r="Q254" s="195">
        <v>0</v>
      </c>
      <c r="R254" s="195">
        <f t="shared" si="62"/>
        <v>0</v>
      </c>
      <c r="S254" s="195">
        <v>0</v>
      </c>
      <c r="T254" s="196">
        <f t="shared" si="6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195</v>
      </c>
      <c r="AT254" s="197" t="s">
        <v>145</v>
      </c>
      <c r="AU254" s="197" t="s">
        <v>83</v>
      </c>
      <c r="AY254" s="17" t="s">
        <v>143</v>
      </c>
      <c r="BE254" s="198">
        <f t="shared" si="64"/>
        <v>0</v>
      </c>
      <c r="BF254" s="198">
        <f t="shared" si="65"/>
        <v>0</v>
      </c>
      <c r="BG254" s="198">
        <f t="shared" si="66"/>
        <v>0</v>
      </c>
      <c r="BH254" s="198">
        <f t="shared" si="67"/>
        <v>0</v>
      </c>
      <c r="BI254" s="198">
        <f t="shared" si="68"/>
        <v>0</v>
      </c>
      <c r="BJ254" s="17" t="s">
        <v>81</v>
      </c>
      <c r="BK254" s="198">
        <f t="shared" si="69"/>
        <v>0</v>
      </c>
      <c r="BL254" s="17" t="s">
        <v>195</v>
      </c>
      <c r="BM254" s="197" t="s">
        <v>2415</v>
      </c>
    </row>
    <row r="255" spans="1:65" s="12" customFormat="1" ht="22.9" customHeight="1">
      <c r="B255" s="170"/>
      <c r="C255" s="171"/>
      <c r="D255" s="172" t="s">
        <v>72</v>
      </c>
      <c r="E255" s="184" t="s">
        <v>1001</v>
      </c>
      <c r="F255" s="184" t="s">
        <v>1002</v>
      </c>
      <c r="G255" s="171"/>
      <c r="H255" s="171"/>
      <c r="I255" s="174"/>
      <c r="J255" s="185">
        <f>BK255</f>
        <v>0</v>
      </c>
      <c r="K255" s="171"/>
      <c r="L255" s="176"/>
      <c r="M255" s="177"/>
      <c r="N255" s="178"/>
      <c r="O255" s="178"/>
      <c r="P255" s="179">
        <f>SUM(P256:P265)</f>
        <v>0</v>
      </c>
      <c r="Q255" s="178"/>
      <c r="R255" s="179">
        <f>SUM(R256:R265)</f>
        <v>0</v>
      </c>
      <c r="S255" s="178"/>
      <c r="T255" s="180">
        <f>SUM(T256:T265)</f>
        <v>0</v>
      </c>
      <c r="AR255" s="181" t="s">
        <v>83</v>
      </c>
      <c r="AT255" s="182" t="s">
        <v>72</v>
      </c>
      <c r="AU255" s="182" t="s">
        <v>81</v>
      </c>
      <c r="AY255" s="181" t="s">
        <v>143</v>
      </c>
      <c r="BK255" s="183">
        <f>SUM(BK256:BK265)</f>
        <v>0</v>
      </c>
    </row>
    <row r="256" spans="1:65" s="2" customFormat="1" ht="16.5" customHeight="1">
      <c r="A256" s="34"/>
      <c r="B256" s="35"/>
      <c r="C256" s="186" t="s">
        <v>443</v>
      </c>
      <c r="D256" s="186" t="s">
        <v>145</v>
      </c>
      <c r="E256" s="187" t="s">
        <v>2416</v>
      </c>
      <c r="F256" s="188" t="s">
        <v>2417</v>
      </c>
      <c r="G256" s="189" t="s">
        <v>215</v>
      </c>
      <c r="H256" s="190">
        <v>6</v>
      </c>
      <c r="I256" s="191"/>
      <c r="J256" s="192">
        <f t="shared" ref="J256:J265" si="70">ROUND(I256*H256,2)</f>
        <v>0</v>
      </c>
      <c r="K256" s="188" t="s">
        <v>1</v>
      </c>
      <c r="L256" s="39"/>
      <c r="M256" s="193" t="s">
        <v>1</v>
      </c>
      <c r="N256" s="194" t="s">
        <v>38</v>
      </c>
      <c r="O256" s="71"/>
      <c r="P256" s="195">
        <f t="shared" ref="P256:P265" si="71">O256*H256</f>
        <v>0</v>
      </c>
      <c r="Q256" s="195">
        <v>0</v>
      </c>
      <c r="R256" s="195">
        <f t="shared" ref="R256:R265" si="72">Q256*H256</f>
        <v>0</v>
      </c>
      <c r="S256" s="195">
        <v>0</v>
      </c>
      <c r="T256" s="196">
        <f t="shared" ref="T256:T265" si="73"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195</v>
      </c>
      <c r="AT256" s="197" t="s">
        <v>145</v>
      </c>
      <c r="AU256" s="197" t="s">
        <v>83</v>
      </c>
      <c r="AY256" s="17" t="s">
        <v>143</v>
      </c>
      <c r="BE256" s="198">
        <f t="shared" ref="BE256:BE265" si="74">IF(N256="základní",J256,0)</f>
        <v>0</v>
      </c>
      <c r="BF256" s="198">
        <f t="shared" ref="BF256:BF265" si="75">IF(N256="snížená",J256,0)</f>
        <v>0</v>
      </c>
      <c r="BG256" s="198">
        <f t="shared" ref="BG256:BG265" si="76">IF(N256="zákl. přenesená",J256,0)</f>
        <v>0</v>
      </c>
      <c r="BH256" s="198">
        <f t="shared" ref="BH256:BH265" si="77">IF(N256="sníž. přenesená",J256,0)</f>
        <v>0</v>
      </c>
      <c r="BI256" s="198">
        <f t="shared" ref="BI256:BI265" si="78">IF(N256="nulová",J256,0)</f>
        <v>0</v>
      </c>
      <c r="BJ256" s="17" t="s">
        <v>81</v>
      </c>
      <c r="BK256" s="198">
        <f t="shared" ref="BK256:BK265" si="79">ROUND(I256*H256,2)</f>
        <v>0</v>
      </c>
      <c r="BL256" s="17" t="s">
        <v>195</v>
      </c>
      <c r="BM256" s="197" t="s">
        <v>2418</v>
      </c>
    </row>
    <row r="257" spans="1:65" s="2" customFormat="1" ht="24.2" customHeight="1">
      <c r="A257" s="34"/>
      <c r="B257" s="35"/>
      <c r="C257" s="227" t="s">
        <v>729</v>
      </c>
      <c r="D257" s="227" t="s">
        <v>219</v>
      </c>
      <c r="E257" s="228" t="s">
        <v>2419</v>
      </c>
      <c r="F257" s="229" t="s">
        <v>2420</v>
      </c>
      <c r="G257" s="230" t="s">
        <v>323</v>
      </c>
      <c r="H257" s="231">
        <v>4</v>
      </c>
      <c r="I257" s="232"/>
      <c r="J257" s="233">
        <f t="shared" si="70"/>
        <v>0</v>
      </c>
      <c r="K257" s="229" t="s">
        <v>1</v>
      </c>
      <c r="L257" s="234"/>
      <c r="M257" s="235" t="s">
        <v>1</v>
      </c>
      <c r="N257" s="236" t="s">
        <v>38</v>
      </c>
      <c r="O257" s="71"/>
      <c r="P257" s="195">
        <f t="shared" si="71"/>
        <v>0</v>
      </c>
      <c r="Q257" s="195">
        <v>0</v>
      </c>
      <c r="R257" s="195">
        <f t="shared" si="72"/>
        <v>0</v>
      </c>
      <c r="S257" s="195">
        <v>0</v>
      </c>
      <c r="T257" s="196">
        <f t="shared" si="7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239</v>
      </c>
      <c r="AT257" s="197" t="s">
        <v>219</v>
      </c>
      <c r="AU257" s="197" t="s">
        <v>83</v>
      </c>
      <c r="AY257" s="17" t="s">
        <v>143</v>
      </c>
      <c r="BE257" s="198">
        <f t="shared" si="74"/>
        <v>0</v>
      </c>
      <c r="BF257" s="198">
        <f t="shared" si="75"/>
        <v>0</v>
      </c>
      <c r="BG257" s="198">
        <f t="shared" si="76"/>
        <v>0</v>
      </c>
      <c r="BH257" s="198">
        <f t="shared" si="77"/>
        <v>0</v>
      </c>
      <c r="BI257" s="198">
        <f t="shared" si="78"/>
        <v>0</v>
      </c>
      <c r="BJ257" s="17" t="s">
        <v>81</v>
      </c>
      <c r="BK257" s="198">
        <f t="shared" si="79"/>
        <v>0</v>
      </c>
      <c r="BL257" s="17" t="s">
        <v>195</v>
      </c>
      <c r="BM257" s="197" t="s">
        <v>2421</v>
      </c>
    </row>
    <row r="258" spans="1:65" s="2" customFormat="1" ht="62.65" customHeight="1">
      <c r="A258" s="34"/>
      <c r="B258" s="35"/>
      <c r="C258" s="227" t="s">
        <v>448</v>
      </c>
      <c r="D258" s="227" t="s">
        <v>219</v>
      </c>
      <c r="E258" s="228" t="s">
        <v>2422</v>
      </c>
      <c r="F258" s="229" t="s">
        <v>2423</v>
      </c>
      <c r="G258" s="230" t="s">
        <v>215</v>
      </c>
      <c r="H258" s="231">
        <v>7</v>
      </c>
      <c r="I258" s="232"/>
      <c r="J258" s="233">
        <f t="shared" si="70"/>
        <v>0</v>
      </c>
      <c r="K258" s="229" t="s">
        <v>1</v>
      </c>
      <c r="L258" s="234"/>
      <c r="M258" s="235" t="s">
        <v>1</v>
      </c>
      <c r="N258" s="236" t="s">
        <v>38</v>
      </c>
      <c r="O258" s="71"/>
      <c r="P258" s="195">
        <f t="shared" si="71"/>
        <v>0</v>
      </c>
      <c r="Q258" s="195">
        <v>0</v>
      </c>
      <c r="R258" s="195">
        <f t="shared" si="72"/>
        <v>0</v>
      </c>
      <c r="S258" s="195">
        <v>0</v>
      </c>
      <c r="T258" s="196">
        <f t="shared" si="7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239</v>
      </c>
      <c r="AT258" s="197" t="s">
        <v>219</v>
      </c>
      <c r="AU258" s="197" t="s">
        <v>83</v>
      </c>
      <c r="AY258" s="17" t="s">
        <v>143</v>
      </c>
      <c r="BE258" s="198">
        <f t="shared" si="74"/>
        <v>0</v>
      </c>
      <c r="BF258" s="198">
        <f t="shared" si="75"/>
        <v>0</v>
      </c>
      <c r="BG258" s="198">
        <f t="shared" si="76"/>
        <v>0</v>
      </c>
      <c r="BH258" s="198">
        <f t="shared" si="77"/>
        <v>0</v>
      </c>
      <c r="BI258" s="198">
        <f t="shared" si="78"/>
        <v>0</v>
      </c>
      <c r="BJ258" s="17" t="s">
        <v>81</v>
      </c>
      <c r="BK258" s="198">
        <f t="shared" si="79"/>
        <v>0</v>
      </c>
      <c r="BL258" s="17" t="s">
        <v>195</v>
      </c>
      <c r="BM258" s="197" t="s">
        <v>2424</v>
      </c>
    </row>
    <row r="259" spans="1:65" s="2" customFormat="1" ht="55.5" customHeight="1">
      <c r="A259" s="34"/>
      <c r="B259" s="35"/>
      <c r="C259" s="227" t="s">
        <v>738</v>
      </c>
      <c r="D259" s="227" t="s">
        <v>219</v>
      </c>
      <c r="E259" s="228" t="s">
        <v>2425</v>
      </c>
      <c r="F259" s="229" t="s">
        <v>2426</v>
      </c>
      <c r="G259" s="230" t="s">
        <v>215</v>
      </c>
      <c r="H259" s="231">
        <v>24</v>
      </c>
      <c r="I259" s="232"/>
      <c r="J259" s="233">
        <f t="shared" si="70"/>
        <v>0</v>
      </c>
      <c r="K259" s="229" t="s">
        <v>1</v>
      </c>
      <c r="L259" s="234"/>
      <c r="M259" s="235" t="s">
        <v>1</v>
      </c>
      <c r="N259" s="236" t="s">
        <v>38</v>
      </c>
      <c r="O259" s="71"/>
      <c r="P259" s="195">
        <f t="shared" si="71"/>
        <v>0</v>
      </c>
      <c r="Q259" s="195">
        <v>0</v>
      </c>
      <c r="R259" s="195">
        <f t="shared" si="72"/>
        <v>0</v>
      </c>
      <c r="S259" s="195">
        <v>0</v>
      </c>
      <c r="T259" s="196">
        <f t="shared" si="7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239</v>
      </c>
      <c r="AT259" s="197" t="s">
        <v>219</v>
      </c>
      <c r="AU259" s="197" t="s">
        <v>83</v>
      </c>
      <c r="AY259" s="17" t="s">
        <v>143</v>
      </c>
      <c r="BE259" s="198">
        <f t="shared" si="74"/>
        <v>0</v>
      </c>
      <c r="BF259" s="198">
        <f t="shared" si="75"/>
        <v>0</v>
      </c>
      <c r="BG259" s="198">
        <f t="shared" si="76"/>
        <v>0</v>
      </c>
      <c r="BH259" s="198">
        <f t="shared" si="77"/>
        <v>0</v>
      </c>
      <c r="BI259" s="198">
        <f t="shared" si="78"/>
        <v>0</v>
      </c>
      <c r="BJ259" s="17" t="s">
        <v>81</v>
      </c>
      <c r="BK259" s="198">
        <f t="shared" si="79"/>
        <v>0</v>
      </c>
      <c r="BL259" s="17" t="s">
        <v>195</v>
      </c>
      <c r="BM259" s="197" t="s">
        <v>2427</v>
      </c>
    </row>
    <row r="260" spans="1:65" s="2" customFormat="1" ht="62.65" customHeight="1">
      <c r="A260" s="34"/>
      <c r="B260" s="35"/>
      <c r="C260" s="227" t="s">
        <v>451</v>
      </c>
      <c r="D260" s="227" t="s">
        <v>219</v>
      </c>
      <c r="E260" s="228" t="s">
        <v>2428</v>
      </c>
      <c r="F260" s="229" t="s">
        <v>2429</v>
      </c>
      <c r="G260" s="230" t="s">
        <v>215</v>
      </c>
      <c r="H260" s="231">
        <v>6</v>
      </c>
      <c r="I260" s="232"/>
      <c r="J260" s="233">
        <f t="shared" si="70"/>
        <v>0</v>
      </c>
      <c r="K260" s="229" t="s">
        <v>1</v>
      </c>
      <c r="L260" s="234"/>
      <c r="M260" s="235" t="s">
        <v>1</v>
      </c>
      <c r="N260" s="236" t="s">
        <v>38</v>
      </c>
      <c r="O260" s="71"/>
      <c r="P260" s="195">
        <f t="shared" si="71"/>
        <v>0</v>
      </c>
      <c r="Q260" s="195">
        <v>0</v>
      </c>
      <c r="R260" s="195">
        <f t="shared" si="72"/>
        <v>0</v>
      </c>
      <c r="S260" s="195">
        <v>0</v>
      </c>
      <c r="T260" s="196">
        <f t="shared" si="7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239</v>
      </c>
      <c r="AT260" s="197" t="s">
        <v>219</v>
      </c>
      <c r="AU260" s="197" t="s">
        <v>83</v>
      </c>
      <c r="AY260" s="17" t="s">
        <v>143</v>
      </c>
      <c r="BE260" s="198">
        <f t="shared" si="74"/>
        <v>0</v>
      </c>
      <c r="BF260" s="198">
        <f t="shared" si="75"/>
        <v>0</v>
      </c>
      <c r="BG260" s="198">
        <f t="shared" si="76"/>
        <v>0</v>
      </c>
      <c r="BH260" s="198">
        <f t="shared" si="77"/>
        <v>0</v>
      </c>
      <c r="BI260" s="198">
        <f t="shared" si="78"/>
        <v>0</v>
      </c>
      <c r="BJ260" s="17" t="s">
        <v>81</v>
      </c>
      <c r="BK260" s="198">
        <f t="shared" si="79"/>
        <v>0</v>
      </c>
      <c r="BL260" s="17" t="s">
        <v>195</v>
      </c>
      <c r="BM260" s="197" t="s">
        <v>2430</v>
      </c>
    </row>
    <row r="261" spans="1:65" s="2" customFormat="1" ht="62.65" customHeight="1">
      <c r="A261" s="34"/>
      <c r="B261" s="35"/>
      <c r="C261" s="227" t="s">
        <v>749</v>
      </c>
      <c r="D261" s="227" t="s">
        <v>219</v>
      </c>
      <c r="E261" s="228" t="s">
        <v>2431</v>
      </c>
      <c r="F261" s="229" t="s">
        <v>2432</v>
      </c>
      <c r="G261" s="230" t="s">
        <v>215</v>
      </c>
      <c r="H261" s="231">
        <v>6</v>
      </c>
      <c r="I261" s="232"/>
      <c r="J261" s="233">
        <f t="shared" si="70"/>
        <v>0</v>
      </c>
      <c r="K261" s="229" t="s">
        <v>1</v>
      </c>
      <c r="L261" s="234"/>
      <c r="M261" s="235" t="s">
        <v>1</v>
      </c>
      <c r="N261" s="236" t="s">
        <v>38</v>
      </c>
      <c r="O261" s="71"/>
      <c r="P261" s="195">
        <f t="shared" si="71"/>
        <v>0</v>
      </c>
      <c r="Q261" s="195">
        <v>0</v>
      </c>
      <c r="R261" s="195">
        <f t="shared" si="72"/>
        <v>0</v>
      </c>
      <c r="S261" s="195">
        <v>0</v>
      </c>
      <c r="T261" s="196">
        <f t="shared" si="7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239</v>
      </c>
      <c r="AT261" s="197" t="s">
        <v>219</v>
      </c>
      <c r="AU261" s="197" t="s">
        <v>83</v>
      </c>
      <c r="AY261" s="17" t="s">
        <v>143</v>
      </c>
      <c r="BE261" s="198">
        <f t="shared" si="74"/>
        <v>0</v>
      </c>
      <c r="BF261" s="198">
        <f t="shared" si="75"/>
        <v>0</v>
      </c>
      <c r="BG261" s="198">
        <f t="shared" si="76"/>
        <v>0</v>
      </c>
      <c r="BH261" s="198">
        <f t="shared" si="77"/>
        <v>0</v>
      </c>
      <c r="BI261" s="198">
        <f t="shared" si="78"/>
        <v>0</v>
      </c>
      <c r="BJ261" s="17" t="s">
        <v>81</v>
      </c>
      <c r="BK261" s="198">
        <f t="shared" si="79"/>
        <v>0</v>
      </c>
      <c r="BL261" s="17" t="s">
        <v>195</v>
      </c>
      <c r="BM261" s="197" t="s">
        <v>2433</v>
      </c>
    </row>
    <row r="262" spans="1:65" s="2" customFormat="1" ht="62.65" customHeight="1">
      <c r="A262" s="34"/>
      <c r="B262" s="35"/>
      <c r="C262" s="227" t="s">
        <v>460</v>
      </c>
      <c r="D262" s="227" t="s">
        <v>219</v>
      </c>
      <c r="E262" s="228" t="s">
        <v>2434</v>
      </c>
      <c r="F262" s="229" t="s">
        <v>2435</v>
      </c>
      <c r="G262" s="230" t="s">
        <v>215</v>
      </c>
      <c r="H262" s="231">
        <v>6</v>
      </c>
      <c r="I262" s="232"/>
      <c r="J262" s="233">
        <f t="shared" si="70"/>
        <v>0</v>
      </c>
      <c r="K262" s="229" t="s">
        <v>1</v>
      </c>
      <c r="L262" s="234"/>
      <c r="M262" s="235" t="s">
        <v>1</v>
      </c>
      <c r="N262" s="236" t="s">
        <v>38</v>
      </c>
      <c r="O262" s="71"/>
      <c r="P262" s="195">
        <f t="shared" si="71"/>
        <v>0</v>
      </c>
      <c r="Q262" s="195">
        <v>0</v>
      </c>
      <c r="R262" s="195">
        <f t="shared" si="72"/>
        <v>0</v>
      </c>
      <c r="S262" s="195">
        <v>0</v>
      </c>
      <c r="T262" s="196">
        <f t="shared" si="7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239</v>
      </c>
      <c r="AT262" s="197" t="s">
        <v>219</v>
      </c>
      <c r="AU262" s="197" t="s">
        <v>83</v>
      </c>
      <c r="AY262" s="17" t="s">
        <v>143</v>
      </c>
      <c r="BE262" s="198">
        <f t="shared" si="74"/>
        <v>0</v>
      </c>
      <c r="BF262" s="198">
        <f t="shared" si="75"/>
        <v>0</v>
      </c>
      <c r="BG262" s="198">
        <f t="shared" si="76"/>
        <v>0</v>
      </c>
      <c r="BH262" s="198">
        <f t="shared" si="77"/>
        <v>0</v>
      </c>
      <c r="BI262" s="198">
        <f t="shared" si="78"/>
        <v>0</v>
      </c>
      <c r="BJ262" s="17" t="s">
        <v>81</v>
      </c>
      <c r="BK262" s="198">
        <f t="shared" si="79"/>
        <v>0</v>
      </c>
      <c r="BL262" s="17" t="s">
        <v>195</v>
      </c>
      <c r="BM262" s="197" t="s">
        <v>2436</v>
      </c>
    </row>
    <row r="263" spans="1:65" s="2" customFormat="1" ht="49.15" customHeight="1">
      <c r="A263" s="34"/>
      <c r="B263" s="35"/>
      <c r="C263" s="227" t="s">
        <v>761</v>
      </c>
      <c r="D263" s="227" t="s">
        <v>219</v>
      </c>
      <c r="E263" s="228" t="s">
        <v>2437</v>
      </c>
      <c r="F263" s="229" t="s">
        <v>2438</v>
      </c>
      <c r="G263" s="230" t="s">
        <v>215</v>
      </c>
      <c r="H263" s="231">
        <v>6</v>
      </c>
      <c r="I263" s="232"/>
      <c r="J263" s="233">
        <f t="shared" si="70"/>
        <v>0</v>
      </c>
      <c r="K263" s="229" t="s">
        <v>1</v>
      </c>
      <c r="L263" s="234"/>
      <c r="M263" s="235" t="s">
        <v>1</v>
      </c>
      <c r="N263" s="236" t="s">
        <v>38</v>
      </c>
      <c r="O263" s="71"/>
      <c r="P263" s="195">
        <f t="shared" si="71"/>
        <v>0</v>
      </c>
      <c r="Q263" s="195">
        <v>0</v>
      </c>
      <c r="R263" s="195">
        <f t="shared" si="72"/>
        <v>0</v>
      </c>
      <c r="S263" s="195">
        <v>0</v>
      </c>
      <c r="T263" s="196">
        <f t="shared" si="7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239</v>
      </c>
      <c r="AT263" s="197" t="s">
        <v>219</v>
      </c>
      <c r="AU263" s="197" t="s">
        <v>83</v>
      </c>
      <c r="AY263" s="17" t="s">
        <v>143</v>
      </c>
      <c r="BE263" s="198">
        <f t="shared" si="74"/>
        <v>0</v>
      </c>
      <c r="BF263" s="198">
        <f t="shared" si="75"/>
        <v>0</v>
      </c>
      <c r="BG263" s="198">
        <f t="shared" si="76"/>
        <v>0</v>
      </c>
      <c r="BH263" s="198">
        <f t="shared" si="77"/>
        <v>0</v>
      </c>
      <c r="BI263" s="198">
        <f t="shared" si="78"/>
        <v>0</v>
      </c>
      <c r="BJ263" s="17" t="s">
        <v>81</v>
      </c>
      <c r="BK263" s="198">
        <f t="shared" si="79"/>
        <v>0</v>
      </c>
      <c r="BL263" s="17" t="s">
        <v>195</v>
      </c>
      <c r="BM263" s="197" t="s">
        <v>2439</v>
      </c>
    </row>
    <row r="264" spans="1:65" s="2" customFormat="1" ht="49.15" customHeight="1">
      <c r="A264" s="34"/>
      <c r="B264" s="35"/>
      <c r="C264" s="227" t="s">
        <v>464</v>
      </c>
      <c r="D264" s="227" t="s">
        <v>219</v>
      </c>
      <c r="E264" s="228" t="s">
        <v>2440</v>
      </c>
      <c r="F264" s="229" t="s">
        <v>2441</v>
      </c>
      <c r="G264" s="230" t="s">
        <v>215</v>
      </c>
      <c r="H264" s="231">
        <v>8</v>
      </c>
      <c r="I264" s="232"/>
      <c r="J264" s="233">
        <f t="shared" si="70"/>
        <v>0</v>
      </c>
      <c r="K264" s="229" t="s">
        <v>1</v>
      </c>
      <c r="L264" s="234"/>
      <c r="M264" s="235" t="s">
        <v>1</v>
      </c>
      <c r="N264" s="236" t="s">
        <v>38</v>
      </c>
      <c r="O264" s="71"/>
      <c r="P264" s="195">
        <f t="shared" si="71"/>
        <v>0</v>
      </c>
      <c r="Q264" s="195">
        <v>0</v>
      </c>
      <c r="R264" s="195">
        <f t="shared" si="72"/>
        <v>0</v>
      </c>
      <c r="S264" s="195">
        <v>0</v>
      </c>
      <c r="T264" s="196">
        <f t="shared" si="7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239</v>
      </c>
      <c r="AT264" s="197" t="s">
        <v>219</v>
      </c>
      <c r="AU264" s="197" t="s">
        <v>83</v>
      </c>
      <c r="AY264" s="17" t="s">
        <v>143</v>
      </c>
      <c r="BE264" s="198">
        <f t="shared" si="74"/>
        <v>0</v>
      </c>
      <c r="BF264" s="198">
        <f t="shared" si="75"/>
        <v>0</v>
      </c>
      <c r="BG264" s="198">
        <f t="shared" si="76"/>
        <v>0</v>
      </c>
      <c r="BH264" s="198">
        <f t="shared" si="77"/>
        <v>0</v>
      </c>
      <c r="BI264" s="198">
        <f t="shared" si="78"/>
        <v>0</v>
      </c>
      <c r="BJ264" s="17" t="s">
        <v>81</v>
      </c>
      <c r="BK264" s="198">
        <f t="shared" si="79"/>
        <v>0</v>
      </c>
      <c r="BL264" s="17" t="s">
        <v>195</v>
      </c>
      <c r="BM264" s="197" t="s">
        <v>2442</v>
      </c>
    </row>
    <row r="265" spans="1:65" s="2" customFormat="1" ht="24.2" customHeight="1">
      <c r="A265" s="34"/>
      <c r="B265" s="35"/>
      <c r="C265" s="186" t="s">
        <v>771</v>
      </c>
      <c r="D265" s="186" t="s">
        <v>145</v>
      </c>
      <c r="E265" s="187" t="s">
        <v>2443</v>
      </c>
      <c r="F265" s="188" t="s">
        <v>2444</v>
      </c>
      <c r="G265" s="189" t="s">
        <v>2241</v>
      </c>
      <c r="H265" s="258"/>
      <c r="I265" s="191"/>
      <c r="J265" s="192">
        <f t="shared" si="70"/>
        <v>0</v>
      </c>
      <c r="K265" s="188" t="s">
        <v>1</v>
      </c>
      <c r="L265" s="39"/>
      <c r="M265" s="251" t="s">
        <v>1</v>
      </c>
      <c r="N265" s="252" t="s">
        <v>38</v>
      </c>
      <c r="O265" s="253"/>
      <c r="P265" s="254">
        <f t="shared" si="71"/>
        <v>0</v>
      </c>
      <c r="Q265" s="254">
        <v>0</v>
      </c>
      <c r="R265" s="254">
        <f t="shared" si="72"/>
        <v>0</v>
      </c>
      <c r="S265" s="254">
        <v>0</v>
      </c>
      <c r="T265" s="255">
        <f t="shared" si="7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195</v>
      </c>
      <c r="AT265" s="197" t="s">
        <v>145</v>
      </c>
      <c r="AU265" s="197" t="s">
        <v>83</v>
      </c>
      <c r="AY265" s="17" t="s">
        <v>143</v>
      </c>
      <c r="BE265" s="198">
        <f t="shared" si="74"/>
        <v>0</v>
      </c>
      <c r="BF265" s="198">
        <f t="shared" si="75"/>
        <v>0</v>
      </c>
      <c r="BG265" s="198">
        <f t="shared" si="76"/>
        <v>0</v>
      </c>
      <c r="BH265" s="198">
        <f t="shared" si="77"/>
        <v>0</v>
      </c>
      <c r="BI265" s="198">
        <f t="shared" si="78"/>
        <v>0</v>
      </c>
      <c r="BJ265" s="17" t="s">
        <v>81</v>
      </c>
      <c r="BK265" s="198">
        <f t="shared" si="79"/>
        <v>0</v>
      </c>
      <c r="BL265" s="17" t="s">
        <v>195</v>
      </c>
      <c r="BM265" s="197" t="s">
        <v>2445</v>
      </c>
    </row>
    <row r="266" spans="1:65" s="2" customFormat="1" ht="6.95" customHeight="1">
      <c r="A266" s="3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39"/>
      <c r="M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</row>
  </sheetData>
  <sheetProtection algorithmName="SHA-512" hashValue="httWRro5u8k1kFyib9ICl+8/+Ql77FP3sPHqSoSMf8sRbkZ3PaKHiYLqevVbISLxXofUsZmdEe7/+CQC0MW68w==" saltValue="c+BDTv7ARD29de8BctKvA0KwlXKd/krSrMTViEnK6o0TFCIy9d4k8naMo7dwEQyfWB5o7WiAgCR6bIA2FMNyEQ==" spinCount="100000" sheet="1" objects="1" scenarios="1" formatColumns="0" formatRows="0" autoFilter="0"/>
  <autoFilter ref="C126:K26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95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96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300" t="str">
        <f>'Rekapitulace stavby'!K6</f>
        <v>Odloučené pracoviště Jilemnického - přístavba a stavební úpravy frézařské dílny</v>
      </c>
      <c r="F7" s="301"/>
      <c r="G7" s="301"/>
      <c r="H7" s="301"/>
      <c r="L7" s="20"/>
    </row>
    <row r="8" spans="1:46" s="2" customFormat="1" ht="12" hidden="1" customHeight="1">
      <c r="A8" s="34"/>
      <c r="B8" s="39"/>
      <c r="C8" s="34"/>
      <c r="D8" s="112" t="s">
        <v>97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2" t="s">
        <v>2446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5. 3. 2023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ROUND((SUM(BE118:BE149)),  2)</f>
        <v>0</v>
      </c>
      <c r="G33" s="34"/>
      <c r="H33" s="34"/>
      <c r="I33" s="124">
        <v>0.21</v>
      </c>
      <c r="J33" s="123">
        <f>ROUND(((SUM(BE118:BE149))*I33),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ROUND((SUM(BF118:BF149)),  2)</f>
        <v>0</v>
      </c>
      <c r="G34" s="34"/>
      <c r="H34" s="34"/>
      <c r="I34" s="124">
        <v>0.15</v>
      </c>
      <c r="J34" s="123">
        <f>ROUND(((SUM(BF118:BF149))*I34),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ROUND((SUM(BG118:BG149)),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ROUND((SUM(BH118:BH149)),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ROUND((SUM(BI118:BI149)),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307" t="str">
        <f>E7</f>
        <v>Odloučené pracoviště Jilemnického - přístavba a stavební úpravy frézařské dílny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59" t="str">
        <f>E9</f>
        <v>SO 05 - Vzduchotechnika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5. 3. 2023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100</v>
      </c>
      <c r="D94" s="144"/>
      <c r="E94" s="144"/>
      <c r="F94" s="144"/>
      <c r="G94" s="144"/>
      <c r="H94" s="144"/>
      <c r="I94" s="144"/>
      <c r="J94" s="145" t="s">
        <v>101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102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hidden="1" customHeight="1">
      <c r="B97" s="147"/>
      <c r="C97" s="148"/>
      <c r="D97" s="149" t="s">
        <v>112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hidden="1" customHeight="1">
      <c r="B98" s="153"/>
      <c r="C98" s="154"/>
      <c r="D98" s="155" t="s">
        <v>2447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hidden="1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hidden="1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ht="11.25" hidden="1"/>
    <row r="102" spans="1:31" ht="11.25" hidden="1"/>
    <row r="103" spans="1:31" ht="11.25" hidden="1"/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128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307" t="str">
        <f>E7</f>
        <v>Odloučené pracoviště Jilemnického - přístavba a stavební úpravy frézařské dílny</v>
      </c>
      <c r="F108" s="308"/>
      <c r="G108" s="308"/>
      <c r="H108" s="308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97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9" t="str">
        <f>E9</f>
        <v>SO 05 - Vzduchotechnika</v>
      </c>
      <c r="F110" s="309"/>
      <c r="G110" s="309"/>
      <c r="H110" s="30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5. 3. 2023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29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129</v>
      </c>
      <c r="D117" s="162" t="s">
        <v>58</v>
      </c>
      <c r="E117" s="162" t="s">
        <v>54</v>
      </c>
      <c r="F117" s="162" t="s">
        <v>55</v>
      </c>
      <c r="G117" s="162" t="s">
        <v>130</v>
      </c>
      <c r="H117" s="162" t="s">
        <v>131</v>
      </c>
      <c r="I117" s="162" t="s">
        <v>132</v>
      </c>
      <c r="J117" s="162" t="s">
        <v>101</v>
      </c>
      <c r="K117" s="163" t="s">
        <v>133</v>
      </c>
      <c r="L117" s="164"/>
      <c r="M117" s="75" t="s">
        <v>1</v>
      </c>
      <c r="N117" s="76" t="s">
        <v>37</v>
      </c>
      <c r="O117" s="76" t="s">
        <v>134</v>
      </c>
      <c r="P117" s="76" t="s">
        <v>135</v>
      </c>
      <c r="Q117" s="76" t="s">
        <v>136</v>
      </c>
      <c r="R117" s="76" t="s">
        <v>137</v>
      </c>
      <c r="S117" s="76" t="s">
        <v>138</v>
      </c>
      <c r="T117" s="77" t="s">
        <v>139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140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103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72</v>
      </c>
      <c r="E119" s="173" t="s">
        <v>626</v>
      </c>
      <c r="F119" s="173" t="s">
        <v>627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83</v>
      </c>
      <c r="AT119" s="182" t="s">
        <v>72</v>
      </c>
      <c r="AU119" s="182" t="s">
        <v>73</v>
      </c>
      <c r="AY119" s="181" t="s">
        <v>143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2448</v>
      </c>
      <c r="F120" s="184" t="s">
        <v>94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SUM(P121:P149)</f>
        <v>0</v>
      </c>
      <c r="Q120" s="178"/>
      <c r="R120" s="179">
        <f>SUM(R121:R149)</f>
        <v>0</v>
      </c>
      <c r="S120" s="178"/>
      <c r="T120" s="180">
        <f>SUM(T121:T149)</f>
        <v>0</v>
      </c>
      <c r="AR120" s="181" t="s">
        <v>83</v>
      </c>
      <c r="AT120" s="182" t="s">
        <v>72</v>
      </c>
      <c r="AU120" s="182" t="s">
        <v>81</v>
      </c>
      <c r="AY120" s="181" t="s">
        <v>143</v>
      </c>
      <c r="BK120" s="183">
        <f>SUM(BK121:BK149)</f>
        <v>0</v>
      </c>
    </row>
    <row r="121" spans="1:65" s="2" customFormat="1" ht="78" customHeight="1">
      <c r="A121" s="34"/>
      <c r="B121" s="35"/>
      <c r="C121" s="227" t="s">
        <v>81</v>
      </c>
      <c r="D121" s="227" t="s">
        <v>219</v>
      </c>
      <c r="E121" s="228" t="s">
        <v>2449</v>
      </c>
      <c r="F121" s="229" t="s">
        <v>2450</v>
      </c>
      <c r="G121" s="230" t="s">
        <v>215</v>
      </c>
      <c r="H121" s="231">
        <v>1</v>
      </c>
      <c r="I121" s="232"/>
      <c r="J121" s="233">
        <f t="shared" ref="J121:J149" si="0">ROUND(I121*H121,2)</f>
        <v>0</v>
      </c>
      <c r="K121" s="229" t="s">
        <v>1</v>
      </c>
      <c r="L121" s="234"/>
      <c r="M121" s="235" t="s">
        <v>1</v>
      </c>
      <c r="N121" s="236" t="s">
        <v>38</v>
      </c>
      <c r="O121" s="71"/>
      <c r="P121" s="195">
        <f t="shared" ref="P121:P149" si="1">O121*H121</f>
        <v>0</v>
      </c>
      <c r="Q121" s="195">
        <v>0</v>
      </c>
      <c r="R121" s="195">
        <f t="shared" ref="R121:R149" si="2">Q121*H121</f>
        <v>0</v>
      </c>
      <c r="S121" s="195">
        <v>0</v>
      </c>
      <c r="T121" s="196">
        <f t="shared" ref="T121:T149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239</v>
      </c>
      <c r="AT121" s="197" t="s">
        <v>219</v>
      </c>
      <c r="AU121" s="197" t="s">
        <v>83</v>
      </c>
      <c r="AY121" s="17" t="s">
        <v>143</v>
      </c>
      <c r="BE121" s="198">
        <f t="shared" ref="BE121:BE149" si="4">IF(N121="základní",J121,0)</f>
        <v>0</v>
      </c>
      <c r="BF121" s="198">
        <f t="shared" ref="BF121:BF149" si="5">IF(N121="snížená",J121,0)</f>
        <v>0</v>
      </c>
      <c r="BG121" s="198">
        <f t="shared" ref="BG121:BG149" si="6">IF(N121="zákl. přenesená",J121,0)</f>
        <v>0</v>
      </c>
      <c r="BH121" s="198">
        <f t="shared" ref="BH121:BH149" si="7">IF(N121="sníž. přenesená",J121,0)</f>
        <v>0</v>
      </c>
      <c r="BI121" s="198">
        <f t="shared" ref="BI121:BI149" si="8">IF(N121="nulová",J121,0)</f>
        <v>0</v>
      </c>
      <c r="BJ121" s="17" t="s">
        <v>81</v>
      </c>
      <c r="BK121" s="198">
        <f t="shared" ref="BK121:BK149" si="9">ROUND(I121*H121,2)</f>
        <v>0</v>
      </c>
      <c r="BL121" s="17" t="s">
        <v>195</v>
      </c>
      <c r="BM121" s="197" t="s">
        <v>2451</v>
      </c>
    </row>
    <row r="122" spans="1:65" s="2" customFormat="1" ht="16.5" customHeight="1">
      <c r="A122" s="34"/>
      <c r="B122" s="35"/>
      <c r="C122" s="227" t="s">
        <v>83</v>
      </c>
      <c r="D122" s="227" t="s">
        <v>219</v>
      </c>
      <c r="E122" s="228" t="s">
        <v>2452</v>
      </c>
      <c r="F122" s="229" t="s">
        <v>2453</v>
      </c>
      <c r="G122" s="230" t="s">
        <v>215</v>
      </c>
      <c r="H122" s="231">
        <v>2</v>
      </c>
      <c r="I122" s="232"/>
      <c r="J122" s="233">
        <f t="shared" si="0"/>
        <v>0</v>
      </c>
      <c r="K122" s="229" t="s">
        <v>1</v>
      </c>
      <c r="L122" s="234"/>
      <c r="M122" s="235" t="s">
        <v>1</v>
      </c>
      <c r="N122" s="236" t="s">
        <v>38</v>
      </c>
      <c r="O122" s="71"/>
      <c r="P122" s="195">
        <f t="shared" si="1"/>
        <v>0</v>
      </c>
      <c r="Q122" s="195">
        <v>0</v>
      </c>
      <c r="R122" s="195">
        <f t="shared" si="2"/>
        <v>0</v>
      </c>
      <c r="S122" s="195">
        <v>0</v>
      </c>
      <c r="T122" s="196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239</v>
      </c>
      <c r="AT122" s="197" t="s">
        <v>219</v>
      </c>
      <c r="AU122" s="197" t="s">
        <v>83</v>
      </c>
      <c r="AY122" s="17" t="s">
        <v>143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17" t="s">
        <v>81</v>
      </c>
      <c r="BK122" s="198">
        <f t="shared" si="9"/>
        <v>0</v>
      </c>
      <c r="BL122" s="17" t="s">
        <v>195</v>
      </c>
      <c r="BM122" s="197" t="s">
        <v>2454</v>
      </c>
    </row>
    <row r="123" spans="1:65" s="2" customFormat="1" ht="16.5" customHeight="1">
      <c r="A123" s="34"/>
      <c r="B123" s="35"/>
      <c r="C123" s="227" t="s">
        <v>159</v>
      </c>
      <c r="D123" s="227" t="s">
        <v>219</v>
      </c>
      <c r="E123" s="228" t="s">
        <v>2455</v>
      </c>
      <c r="F123" s="229" t="s">
        <v>2456</v>
      </c>
      <c r="G123" s="230" t="s">
        <v>215</v>
      </c>
      <c r="H123" s="231">
        <v>1</v>
      </c>
      <c r="I123" s="232"/>
      <c r="J123" s="233">
        <f t="shared" si="0"/>
        <v>0</v>
      </c>
      <c r="K123" s="229" t="s">
        <v>1</v>
      </c>
      <c r="L123" s="234"/>
      <c r="M123" s="235" t="s">
        <v>1</v>
      </c>
      <c r="N123" s="236" t="s">
        <v>38</v>
      </c>
      <c r="O123" s="71"/>
      <c r="P123" s="195">
        <f t="shared" si="1"/>
        <v>0</v>
      </c>
      <c r="Q123" s="195">
        <v>0</v>
      </c>
      <c r="R123" s="195">
        <f t="shared" si="2"/>
        <v>0</v>
      </c>
      <c r="S123" s="195">
        <v>0</v>
      </c>
      <c r="T123" s="196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239</v>
      </c>
      <c r="AT123" s="197" t="s">
        <v>219</v>
      </c>
      <c r="AU123" s="197" t="s">
        <v>83</v>
      </c>
      <c r="AY123" s="17" t="s">
        <v>143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7" t="s">
        <v>81</v>
      </c>
      <c r="BK123" s="198">
        <f t="shared" si="9"/>
        <v>0</v>
      </c>
      <c r="BL123" s="17" t="s">
        <v>195</v>
      </c>
      <c r="BM123" s="197" t="s">
        <v>2457</v>
      </c>
    </row>
    <row r="124" spans="1:65" s="2" customFormat="1" ht="24.2" customHeight="1">
      <c r="A124" s="34"/>
      <c r="B124" s="35"/>
      <c r="C124" s="227" t="s">
        <v>150</v>
      </c>
      <c r="D124" s="227" t="s">
        <v>219</v>
      </c>
      <c r="E124" s="228" t="s">
        <v>2458</v>
      </c>
      <c r="F124" s="229" t="s">
        <v>2459</v>
      </c>
      <c r="G124" s="230" t="s">
        <v>215</v>
      </c>
      <c r="H124" s="231">
        <v>1</v>
      </c>
      <c r="I124" s="232"/>
      <c r="J124" s="233">
        <f t="shared" si="0"/>
        <v>0</v>
      </c>
      <c r="K124" s="229" t="s">
        <v>1</v>
      </c>
      <c r="L124" s="234"/>
      <c r="M124" s="235" t="s">
        <v>1</v>
      </c>
      <c r="N124" s="236" t="s">
        <v>38</v>
      </c>
      <c r="O124" s="71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239</v>
      </c>
      <c r="AT124" s="197" t="s">
        <v>219</v>
      </c>
      <c r="AU124" s="197" t="s">
        <v>83</v>
      </c>
      <c r="AY124" s="17" t="s">
        <v>143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7" t="s">
        <v>81</v>
      </c>
      <c r="BK124" s="198">
        <f t="shared" si="9"/>
        <v>0</v>
      </c>
      <c r="BL124" s="17" t="s">
        <v>195</v>
      </c>
      <c r="BM124" s="197" t="s">
        <v>2460</v>
      </c>
    </row>
    <row r="125" spans="1:65" s="2" customFormat="1" ht="16.5" customHeight="1">
      <c r="A125" s="34"/>
      <c r="B125" s="35"/>
      <c r="C125" s="227" t="s">
        <v>172</v>
      </c>
      <c r="D125" s="227" t="s">
        <v>219</v>
      </c>
      <c r="E125" s="228" t="s">
        <v>2461</v>
      </c>
      <c r="F125" s="229" t="s">
        <v>2462</v>
      </c>
      <c r="G125" s="230" t="s">
        <v>215</v>
      </c>
      <c r="H125" s="231">
        <v>1</v>
      </c>
      <c r="I125" s="232"/>
      <c r="J125" s="233">
        <f t="shared" si="0"/>
        <v>0</v>
      </c>
      <c r="K125" s="229" t="s">
        <v>1</v>
      </c>
      <c r="L125" s="234"/>
      <c r="M125" s="235" t="s">
        <v>1</v>
      </c>
      <c r="N125" s="236" t="s">
        <v>38</v>
      </c>
      <c r="O125" s="71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239</v>
      </c>
      <c r="AT125" s="197" t="s">
        <v>219</v>
      </c>
      <c r="AU125" s="197" t="s">
        <v>83</v>
      </c>
      <c r="AY125" s="17" t="s">
        <v>143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7" t="s">
        <v>81</v>
      </c>
      <c r="BK125" s="198">
        <f t="shared" si="9"/>
        <v>0</v>
      </c>
      <c r="BL125" s="17" t="s">
        <v>195</v>
      </c>
      <c r="BM125" s="197" t="s">
        <v>2463</v>
      </c>
    </row>
    <row r="126" spans="1:65" s="2" customFormat="1" ht="24.2" customHeight="1">
      <c r="A126" s="34"/>
      <c r="B126" s="35"/>
      <c r="C126" s="227" t="s">
        <v>162</v>
      </c>
      <c r="D126" s="227" t="s">
        <v>219</v>
      </c>
      <c r="E126" s="228" t="s">
        <v>2464</v>
      </c>
      <c r="F126" s="229" t="s">
        <v>2465</v>
      </c>
      <c r="G126" s="230" t="s">
        <v>215</v>
      </c>
      <c r="H126" s="231">
        <v>3</v>
      </c>
      <c r="I126" s="232"/>
      <c r="J126" s="233">
        <f t="shared" si="0"/>
        <v>0</v>
      </c>
      <c r="K126" s="229" t="s">
        <v>1</v>
      </c>
      <c r="L126" s="234"/>
      <c r="M126" s="235" t="s">
        <v>1</v>
      </c>
      <c r="N126" s="236" t="s">
        <v>38</v>
      </c>
      <c r="O126" s="71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239</v>
      </c>
      <c r="AT126" s="197" t="s">
        <v>219</v>
      </c>
      <c r="AU126" s="197" t="s">
        <v>83</v>
      </c>
      <c r="AY126" s="17" t="s">
        <v>143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81</v>
      </c>
      <c r="BK126" s="198">
        <f t="shared" si="9"/>
        <v>0</v>
      </c>
      <c r="BL126" s="17" t="s">
        <v>195</v>
      </c>
      <c r="BM126" s="197" t="s">
        <v>2466</v>
      </c>
    </row>
    <row r="127" spans="1:65" s="2" customFormat="1" ht="38.65" customHeight="1">
      <c r="A127" s="34"/>
      <c r="B127" s="35"/>
      <c r="C127" s="227" t="s">
        <v>185</v>
      </c>
      <c r="D127" s="227" t="s">
        <v>219</v>
      </c>
      <c r="E127" s="228" t="s">
        <v>2467</v>
      </c>
      <c r="F127" s="229" t="s">
        <v>2468</v>
      </c>
      <c r="G127" s="230" t="s">
        <v>215</v>
      </c>
      <c r="H127" s="231">
        <v>2</v>
      </c>
      <c r="I127" s="232"/>
      <c r="J127" s="233">
        <f t="shared" si="0"/>
        <v>0</v>
      </c>
      <c r="K127" s="229" t="s">
        <v>1</v>
      </c>
      <c r="L127" s="234"/>
      <c r="M127" s="235" t="s">
        <v>1</v>
      </c>
      <c r="N127" s="236" t="s">
        <v>38</v>
      </c>
      <c r="O127" s="71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239</v>
      </c>
      <c r="AT127" s="197" t="s">
        <v>219</v>
      </c>
      <c r="AU127" s="197" t="s">
        <v>83</v>
      </c>
      <c r="AY127" s="17" t="s">
        <v>143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81</v>
      </c>
      <c r="BK127" s="198">
        <f t="shared" si="9"/>
        <v>0</v>
      </c>
      <c r="BL127" s="17" t="s">
        <v>195</v>
      </c>
      <c r="BM127" s="197" t="s">
        <v>2469</v>
      </c>
    </row>
    <row r="128" spans="1:65" s="2" customFormat="1" ht="24.2" customHeight="1">
      <c r="A128" s="34"/>
      <c r="B128" s="35"/>
      <c r="C128" s="227" t="s">
        <v>168</v>
      </c>
      <c r="D128" s="227" t="s">
        <v>219</v>
      </c>
      <c r="E128" s="228" t="s">
        <v>2470</v>
      </c>
      <c r="F128" s="229" t="s">
        <v>2471</v>
      </c>
      <c r="G128" s="230" t="s">
        <v>215</v>
      </c>
      <c r="H128" s="231">
        <v>9</v>
      </c>
      <c r="I128" s="232"/>
      <c r="J128" s="233">
        <f t="shared" si="0"/>
        <v>0</v>
      </c>
      <c r="K128" s="229" t="s">
        <v>1</v>
      </c>
      <c r="L128" s="234"/>
      <c r="M128" s="235" t="s">
        <v>1</v>
      </c>
      <c r="N128" s="236" t="s">
        <v>38</v>
      </c>
      <c r="O128" s="71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239</v>
      </c>
      <c r="AT128" s="197" t="s">
        <v>219</v>
      </c>
      <c r="AU128" s="197" t="s">
        <v>83</v>
      </c>
      <c r="AY128" s="17" t="s">
        <v>143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81</v>
      </c>
      <c r="BK128" s="198">
        <f t="shared" si="9"/>
        <v>0</v>
      </c>
      <c r="BL128" s="17" t="s">
        <v>195</v>
      </c>
      <c r="BM128" s="197" t="s">
        <v>2472</v>
      </c>
    </row>
    <row r="129" spans="1:65" s="2" customFormat="1" ht="24.2" customHeight="1">
      <c r="A129" s="34"/>
      <c r="B129" s="35"/>
      <c r="C129" s="227" t="s">
        <v>206</v>
      </c>
      <c r="D129" s="227" t="s">
        <v>219</v>
      </c>
      <c r="E129" s="228" t="s">
        <v>2473</v>
      </c>
      <c r="F129" s="229" t="s">
        <v>2471</v>
      </c>
      <c r="G129" s="230" t="s">
        <v>215</v>
      </c>
      <c r="H129" s="231">
        <v>10</v>
      </c>
      <c r="I129" s="232"/>
      <c r="J129" s="233">
        <f t="shared" si="0"/>
        <v>0</v>
      </c>
      <c r="K129" s="229" t="s">
        <v>1</v>
      </c>
      <c r="L129" s="234"/>
      <c r="M129" s="235" t="s">
        <v>1</v>
      </c>
      <c r="N129" s="236" t="s">
        <v>38</v>
      </c>
      <c r="O129" s="71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239</v>
      </c>
      <c r="AT129" s="197" t="s">
        <v>219</v>
      </c>
      <c r="AU129" s="197" t="s">
        <v>83</v>
      </c>
      <c r="AY129" s="17" t="s">
        <v>143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81</v>
      </c>
      <c r="BK129" s="198">
        <f t="shared" si="9"/>
        <v>0</v>
      </c>
      <c r="BL129" s="17" t="s">
        <v>195</v>
      </c>
      <c r="BM129" s="197" t="s">
        <v>2474</v>
      </c>
    </row>
    <row r="130" spans="1:65" s="2" customFormat="1" ht="24.2" customHeight="1">
      <c r="A130" s="34"/>
      <c r="B130" s="35"/>
      <c r="C130" s="227" t="s">
        <v>175</v>
      </c>
      <c r="D130" s="227" t="s">
        <v>219</v>
      </c>
      <c r="E130" s="228" t="s">
        <v>2475</v>
      </c>
      <c r="F130" s="229" t="s">
        <v>2476</v>
      </c>
      <c r="G130" s="230" t="s">
        <v>215</v>
      </c>
      <c r="H130" s="231">
        <v>2</v>
      </c>
      <c r="I130" s="232"/>
      <c r="J130" s="233">
        <f t="shared" si="0"/>
        <v>0</v>
      </c>
      <c r="K130" s="229" t="s">
        <v>1</v>
      </c>
      <c r="L130" s="234"/>
      <c r="M130" s="235" t="s">
        <v>1</v>
      </c>
      <c r="N130" s="236" t="s">
        <v>38</v>
      </c>
      <c r="O130" s="71"/>
      <c r="P130" s="195">
        <f t="shared" si="1"/>
        <v>0</v>
      </c>
      <c r="Q130" s="195">
        <v>0</v>
      </c>
      <c r="R130" s="195">
        <f t="shared" si="2"/>
        <v>0</v>
      </c>
      <c r="S130" s="195">
        <v>0</v>
      </c>
      <c r="T130" s="196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239</v>
      </c>
      <c r="AT130" s="197" t="s">
        <v>219</v>
      </c>
      <c r="AU130" s="197" t="s">
        <v>83</v>
      </c>
      <c r="AY130" s="17" t="s">
        <v>143</v>
      </c>
      <c r="BE130" s="198">
        <f t="shared" si="4"/>
        <v>0</v>
      </c>
      <c r="BF130" s="198">
        <f t="shared" si="5"/>
        <v>0</v>
      </c>
      <c r="BG130" s="198">
        <f t="shared" si="6"/>
        <v>0</v>
      </c>
      <c r="BH130" s="198">
        <f t="shared" si="7"/>
        <v>0</v>
      </c>
      <c r="BI130" s="198">
        <f t="shared" si="8"/>
        <v>0</v>
      </c>
      <c r="BJ130" s="17" t="s">
        <v>81</v>
      </c>
      <c r="BK130" s="198">
        <f t="shared" si="9"/>
        <v>0</v>
      </c>
      <c r="BL130" s="17" t="s">
        <v>195</v>
      </c>
      <c r="BM130" s="197" t="s">
        <v>2477</v>
      </c>
    </row>
    <row r="131" spans="1:65" s="2" customFormat="1" ht="24.2" customHeight="1">
      <c r="A131" s="34"/>
      <c r="B131" s="35"/>
      <c r="C131" s="227" t="s">
        <v>218</v>
      </c>
      <c r="D131" s="227" t="s">
        <v>219</v>
      </c>
      <c r="E131" s="228" t="s">
        <v>2478</v>
      </c>
      <c r="F131" s="229" t="s">
        <v>2476</v>
      </c>
      <c r="G131" s="230" t="s">
        <v>215</v>
      </c>
      <c r="H131" s="231">
        <v>3</v>
      </c>
      <c r="I131" s="232"/>
      <c r="J131" s="233">
        <f t="shared" si="0"/>
        <v>0</v>
      </c>
      <c r="K131" s="229" t="s">
        <v>1</v>
      </c>
      <c r="L131" s="234"/>
      <c r="M131" s="235" t="s">
        <v>1</v>
      </c>
      <c r="N131" s="236" t="s">
        <v>38</v>
      </c>
      <c r="O131" s="71"/>
      <c r="P131" s="195">
        <f t="shared" si="1"/>
        <v>0</v>
      </c>
      <c r="Q131" s="195">
        <v>0</v>
      </c>
      <c r="R131" s="195">
        <f t="shared" si="2"/>
        <v>0</v>
      </c>
      <c r="S131" s="195">
        <v>0</v>
      </c>
      <c r="T131" s="196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239</v>
      </c>
      <c r="AT131" s="197" t="s">
        <v>219</v>
      </c>
      <c r="AU131" s="197" t="s">
        <v>83</v>
      </c>
      <c r="AY131" s="17" t="s">
        <v>143</v>
      </c>
      <c r="BE131" s="198">
        <f t="shared" si="4"/>
        <v>0</v>
      </c>
      <c r="BF131" s="198">
        <f t="shared" si="5"/>
        <v>0</v>
      </c>
      <c r="BG131" s="198">
        <f t="shared" si="6"/>
        <v>0</v>
      </c>
      <c r="BH131" s="198">
        <f t="shared" si="7"/>
        <v>0</v>
      </c>
      <c r="BI131" s="198">
        <f t="shared" si="8"/>
        <v>0</v>
      </c>
      <c r="BJ131" s="17" t="s">
        <v>81</v>
      </c>
      <c r="BK131" s="198">
        <f t="shared" si="9"/>
        <v>0</v>
      </c>
      <c r="BL131" s="17" t="s">
        <v>195</v>
      </c>
      <c r="BM131" s="197" t="s">
        <v>2479</v>
      </c>
    </row>
    <row r="132" spans="1:65" s="2" customFormat="1" ht="21.75" customHeight="1">
      <c r="A132" s="34"/>
      <c r="B132" s="35"/>
      <c r="C132" s="227" t="s">
        <v>181</v>
      </c>
      <c r="D132" s="227" t="s">
        <v>219</v>
      </c>
      <c r="E132" s="228" t="s">
        <v>2480</v>
      </c>
      <c r="F132" s="229" t="s">
        <v>2481</v>
      </c>
      <c r="G132" s="230" t="s">
        <v>215</v>
      </c>
      <c r="H132" s="231">
        <v>8</v>
      </c>
      <c r="I132" s="232"/>
      <c r="J132" s="233">
        <f t="shared" si="0"/>
        <v>0</v>
      </c>
      <c r="K132" s="229" t="s">
        <v>1</v>
      </c>
      <c r="L132" s="234"/>
      <c r="M132" s="235" t="s">
        <v>1</v>
      </c>
      <c r="N132" s="236" t="s">
        <v>38</v>
      </c>
      <c r="O132" s="71"/>
      <c r="P132" s="195">
        <f t="shared" si="1"/>
        <v>0</v>
      </c>
      <c r="Q132" s="195">
        <v>0</v>
      </c>
      <c r="R132" s="195">
        <f t="shared" si="2"/>
        <v>0</v>
      </c>
      <c r="S132" s="195">
        <v>0</v>
      </c>
      <c r="T132" s="196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239</v>
      </c>
      <c r="AT132" s="197" t="s">
        <v>219</v>
      </c>
      <c r="AU132" s="197" t="s">
        <v>83</v>
      </c>
      <c r="AY132" s="17" t="s">
        <v>143</v>
      </c>
      <c r="BE132" s="198">
        <f t="shared" si="4"/>
        <v>0</v>
      </c>
      <c r="BF132" s="198">
        <f t="shared" si="5"/>
        <v>0</v>
      </c>
      <c r="BG132" s="198">
        <f t="shared" si="6"/>
        <v>0</v>
      </c>
      <c r="BH132" s="198">
        <f t="shared" si="7"/>
        <v>0</v>
      </c>
      <c r="BI132" s="198">
        <f t="shared" si="8"/>
        <v>0</v>
      </c>
      <c r="BJ132" s="17" t="s">
        <v>81</v>
      </c>
      <c r="BK132" s="198">
        <f t="shared" si="9"/>
        <v>0</v>
      </c>
      <c r="BL132" s="17" t="s">
        <v>195</v>
      </c>
      <c r="BM132" s="197" t="s">
        <v>2482</v>
      </c>
    </row>
    <row r="133" spans="1:65" s="2" customFormat="1" ht="44.25" customHeight="1">
      <c r="A133" s="34"/>
      <c r="B133" s="35"/>
      <c r="C133" s="227" t="s">
        <v>226</v>
      </c>
      <c r="D133" s="227" t="s">
        <v>219</v>
      </c>
      <c r="E133" s="228" t="s">
        <v>2483</v>
      </c>
      <c r="F133" s="229" t="s">
        <v>2484</v>
      </c>
      <c r="G133" s="230" t="s">
        <v>2485</v>
      </c>
      <c r="H133" s="231">
        <v>19</v>
      </c>
      <c r="I133" s="232"/>
      <c r="J133" s="233">
        <f t="shared" si="0"/>
        <v>0</v>
      </c>
      <c r="K133" s="229" t="s">
        <v>1</v>
      </c>
      <c r="L133" s="234"/>
      <c r="M133" s="235" t="s">
        <v>1</v>
      </c>
      <c r="N133" s="236" t="s">
        <v>38</v>
      </c>
      <c r="O133" s="71"/>
      <c r="P133" s="195">
        <f t="shared" si="1"/>
        <v>0</v>
      </c>
      <c r="Q133" s="195">
        <v>0</v>
      </c>
      <c r="R133" s="195">
        <f t="shared" si="2"/>
        <v>0</v>
      </c>
      <c r="S133" s="195">
        <v>0</v>
      </c>
      <c r="T133" s="196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239</v>
      </c>
      <c r="AT133" s="197" t="s">
        <v>219</v>
      </c>
      <c r="AU133" s="197" t="s">
        <v>83</v>
      </c>
      <c r="AY133" s="17" t="s">
        <v>143</v>
      </c>
      <c r="BE133" s="198">
        <f t="shared" si="4"/>
        <v>0</v>
      </c>
      <c r="BF133" s="198">
        <f t="shared" si="5"/>
        <v>0</v>
      </c>
      <c r="BG133" s="198">
        <f t="shared" si="6"/>
        <v>0</v>
      </c>
      <c r="BH133" s="198">
        <f t="shared" si="7"/>
        <v>0</v>
      </c>
      <c r="BI133" s="198">
        <f t="shared" si="8"/>
        <v>0</v>
      </c>
      <c r="BJ133" s="17" t="s">
        <v>81</v>
      </c>
      <c r="BK133" s="198">
        <f t="shared" si="9"/>
        <v>0</v>
      </c>
      <c r="BL133" s="17" t="s">
        <v>195</v>
      </c>
      <c r="BM133" s="197" t="s">
        <v>2486</v>
      </c>
    </row>
    <row r="134" spans="1:65" s="2" customFormat="1" ht="44.25" customHeight="1">
      <c r="A134" s="34"/>
      <c r="B134" s="35"/>
      <c r="C134" s="227" t="s">
        <v>188</v>
      </c>
      <c r="D134" s="227" t="s">
        <v>219</v>
      </c>
      <c r="E134" s="228" t="s">
        <v>2487</v>
      </c>
      <c r="F134" s="229" t="s">
        <v>2488</v>
      </c>
      <c r="G134" s="230" t="s">
        <v>2485</v>
      </c>
      <c r="H134" s="231">
        <v>9</v>
      </c>
      <c r="I134" s="232"/>
      <c r="J134" s="233">
        <f t="shared" si="0"/>
        <v>0</v>
      </c>
      <c r="K134" s="229" t="s">
        <v>1</v>
      </c>
      <c r="L134" s="234"/>
      <c r="M134" s="235" t="s">
        <v>1</v>
      </c>
      <c r="N134" s="236" t="s">
        <v>38</v>
      </c>
      <c r="O134" s="71"/>
      <c r="P134" s="195">
        <f t="shared" si="1"/>
        <v>0</v>
      </c>
      <c r="Q134" s="195">
        <v>0</v>
      </c>
      <c r="R134" s="195">
        <f t="shared" si="2"/>
        <v>0</v>
      </c>
      <c r="S134" s="195">
        <v>0</v>
      </c>
      <c r="T134" s="196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239</v>
      </c>
      <c r="AT134" s="197" t="s">
        <v>219</v>
      </c>
      <c r="AU134" s="197" t="s">
        <v>83</v>
      </c>
      <c r="AY134" s="17" t="s">
        <v>143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7" t="s">
        <v>81</v>
      </c>
      <c r="BK134" s="198">
        <f t="shared" si="9"/>
        <v>0</v>
      </c>
      <c r="BL134" s="17" t="s">
        <v>195</v>
      </c>
      <c r="BM134" s="197" t="s">
        <v>2489</v>
      </c>
    </row>
    <row r="135" spans="1:65" s="2" customFormat="1" ht="44.25" customHeight="1">
      <c r="A135" s="34"/>
      <c r="B135" s="35"/>
      <c r="C135" s="227" t="s">
        <v>8</v>
      </c>
      <c r="D135" s="227" t="s">
        <v>219</v>
      </c>
      <c r="E135" s="228" t="s">
        <v>2490</v>
      </c>
      <c r="F135" s="229" t="s">
        <v>2491</v>
      </c>
      <c r="G135" s="230" t="s">
        <v>2485</v>
      </c>
      <c r="H135" s="231">
        <v>2</v>
      </c>
      <c r="I135" s="232"/>
      <c r="J135" s="233">
        <f t="shared" si="0"/>
        <v>0</v>
      </c>
      <c r="K135" s="229" t="s">
        <v>1</v>
      </c>
      <c r="L135" s="234"/>
      <c r="M135" s="235" t="s">
        <v>1</v>
      </c>
      <c r="N135" s="236" t="s">
        <v>38</v>
      </c>
      <c r="O135" s="71"/>
      <c r="P135" s="195">
        <f t="shared" si="1"/>
        <v>0</v>
      </c>
      <c r="Q135" s="195">
        <v>0</v>
      </c>
      <c r="R135" s="195">
        <f t="shared" si="2"/>
        <v>0</v>
      </c>
      <c r="S135" s="195">
        <v>0</v>
      </c>
      <c r="T135" s="196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239</v>
      </c>
      <c r="AT135" s="197" t="s">
        <v>219</v>
      </c>
      <c r="AU135" s="197" t="s">
        <v>83</v>
      </c>
      <c r="AY135" s="17" t="s">
        <v>143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17" t="s">
        <v>81</v>
      </c>
      <c r="BK135" s="198">
        <f t="shared" si="9"/>
        <v>0</v>
      </c>
      <c r="BL135" s="17" t="s">
        <v>195</v>
      </c>
      <c r="BM135" s="197" t="s">
        <v>2492</v>
      </c>
    </row>
    <row r="136" spans="1:65" s="2" customFormat="1" ht="44.25" customHeight="1">
      <c r="A136" s="34"/>
      <c r="B136" s="35"/>
      <c r="C136" s="227" t="s">
        <v>195</v>
      </c>
      <c r="D136" s="227" t="s">
        <v>219</v>
      </c>
      <c r="E136" s="228" t="s">
        <v>2493</v>
      </c>
      <c r="F136" s="229" t="s">
        <v>2494</v>
      </c>
      <c r="G136" s="230" t="s">
        <v>2485</v>
      </c>
      <c r="H136" s="231">
        <v>27</v>
      </c>
      <c r="I136" s="232"/>
      <c r="J136" s="233">
        <f t="shared" si="0"/>
        <v>0</v>
      </c>
      <c r="K136" s="229" t="s">
        <v>1</v>
      </c>
      <c r="L136" s="234"/>
      <c r="M136" s="235" t="s">
        <v>1</v>
      </c>
      <c r="N136" s="236" t="s">
        <v>38</v>
      </c>
      <c r="O136" s="71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239</v>
      </c>
      <c r="AT136" s="197" t="s">
        <v>219</v>
      </c>
      <c r="AU136" s="197" t="s">
        <v>83</v>
      </c>
      <c r="AY136" s="17" t="s">
        <v>143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7" t="s">
        <v>81</v>
      </c>
      <c r="BK136" s="198">
        <f t="shared" si="9"/>
        <v>0</v>
      </c>
      <c r="BL136" s="17" t="s">
        <v>195</v>
      </c>
      <c r="BM136" s="197" t="s">
        <v>2495</v>
      </c>
    </row>
    <row r="137" spans="1:65" s="2" customFormat="1" ht="44.25" customHeight="1">
      <c r="A137" s="34"/>
      <c r="B137" s="35"/>
      <c r="C137" s="227" t="s">
        <v>241</v>
      </c>
      <c r="D137" s="227" t="s">
        <v>219</v>
      </c>
      <c r="E137" s="228" t="s">
        <v>2496</v>
      </c>
      <c r="F137" s="229" t="s">
        <v>2497</v>
      </c>
      <c r="G137" s="230" t="s">
        <v>2485</v>
      </c>
      <c r="H137" s="231">
        <v>36</v>
      </c>
      <c r="I137" s="232"/>
      <c r="J137" s="233">
        <f t="shared" si="0"/>
        <v>0</v>
      </c>
      <c r="K137" s="229" t="s">
        <v>1</v>
      </c>
      <c r="L137" s="234"/>
      <c r="M137" s="235" t="s">
        <v>1</v>
      </c>
      <c r="N137" s="236" t="s">
        <v>38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239</v>
      </c>
      <c r="AT137" s="197" t="s">
        <v>219</v>
      </c>
      <c r="AU137" s="197" t="s">
        <v>83</v>
      </c>
      <c r="AY137" s="17" t="s">
        <v>143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81</v>
      </c>
      <c r="BK137" s="198">
        <f t="shared" si="9"/>
        <v>0</v>
      </c>
      <c r="BL137" s="17" t="s">
        <v>195</v>
      </c>
      <c r="BM137" s="197" t="s">
        <v>2498</v>
      </c>
    </row>
    <row r="138" spans="1:65" s="2" customFormat="1" ht="24.2" customHeight="1">
      <c r="A138" s="34"/>
      <c r="B138" s="35"/>
      <c r="C138" s="227" t="s">
        <v>209</v>
      </c>
      <c r="D138" s="227" t="s">
        <v>219</v>
      </c>
      <c r="E138" s="228" t="s">
        <v>2499</v>
      </c>
      <c r="F138" s="229" t="s">
        <v>2500</v>
      </c>
      <c r="G138" s="230" t="s">
        <v>180</v>
      </c>
      <c r="H138" s="231">
        <v>2</v>
      </c>
      <c r="I138" s="232"/>
      <c r="J138" s="233">
        <f t="shared" si="0"/>
        <v>0</v>
      </c>
      <c r="K138" s="229" t="s">
        <v>1</v>
      </c>
      <c r="L138" s="234"/>
      <c r="M138" s="235" t="s">
        <v>1</v>
      </c>
      <c r="N138" s="236" t="s">
        <v>38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239</v>
      </c>
      <c r="AT138" s="197" t="s">
        <v>219</v>
      </c>
      <c r="AU138" s="197" t="s">
        <v>83</v>
      </c>
      <c r="AY138" s="17" t="s">
        <v>143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81</v>
      </c>
      <c r="BK138" s="198">
        <f t="shared" si="9"/>
        <v>0</v>
      </c>
      <c r="BL138" s="17" t="s">
        <v>195</v>
      </c>
      <c r="BM138" s="197" t="s">
        <v>2501</v>
      </c>
    </row>
    <row r="139" spans="1:65" s="2" customFormat="1" ht="21.75" customHeight="1">
      <c r="A139" s="34"/>
      <c r="B139" s="35"/>
      <c r="C139" s="227" t="s">
        <v>254</v>
      </c>
      <c r="D139" s="227" t="s">
        <v>219</v>
      </c>
      <c r="E139" s="228" t="s">
        <v>2502</v>
      </c>
      <c r="F139" s="229" t="s">
        <v>2503</v>
      </c>
      <c r="G139" s="230" t="s">
        <v>2504</v>
      </c>
      <c r="H139" s="231">
        <v>2</v>
      </c>
      <c r="I139" s="232"/>
      <c r="J139" s="233">
        <f t="shared" si="0"/>
        <v>0</v>
      </c>
      <c r="K139" s="229" t="s">
        <v>1</v>
      </c>
      <c r="L139" s="234"/>
      <c r="M139" s="235" t="s">
        <v>1</v>
      </c>
      <c r="N139" s="236" t="s">
        <v>38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239</v>
      </c>
      <c r="AT139" s="197" t="s">
        <v>219</v>
      </c>
      <c r="AU139" s="197" t="s">
        <v>83</v>
      </c>
      <c r="AY139" s="17" t="s">
        <v>143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81</v>
      </c>
      <c r="BK139" s="198">
        <f t="shared" si="9"/>
        <v>0</v>
      </c>
      <c r="BL139" s="17" t="s">
        <v>195</v>
      </c>
      <c r="BM139" s="197" t="s">
        <v>2505</v>
      </c>
    </row>
    <row r="140" spans="1:65" s="2" customFormat="1" ht="76.349999999999994" customHeight="1">
      <c r="A140" s="34"/>
      <c r="B140" s="35"/>
      <c r="C140" s="227" t="s">
        <v>216</v>
      </c>
      <c r="D140" s="227" t="s">
        <v>219</v>
      </c>
      <c r="E140" s="228" t="s">
        <v>2506</v>
      </c>
      <c r="F140" s="229" t="s">
        <v>2507</v>
      </c>
      <c r="G140" s="230" t="s">
        <v>180</v>
      </c>
      <c r="H140" s="231">
        <v>20</v>
      </c>
      <c r="I140" s="232"/>
      <c r="J140" s="233">
        <f t="shared" si="0"/>
        <v>0</v>
      </c>
      <c r="K140" s="229" t="s">
        <v>1</v>
      </c>
      <c r="L140" s="234"/>
      <c r="M140" s="235" t="s">
        <v>1</v>
      </c>
      <c r="N140" s="236" t="s">
        <v>38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239</v>
      </c>
      <c r="AT140" s="197" t="s">
        <v>219</v>
      </c>
      <c r="AU140" s="197" t="s">
        <v>83</v>
      </c>
      <c r="AY140" s="17" t="s">
        <v>143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81</v>
      </c>
      <c r="BK140" s="198">
        <f t="shared" si="9"/>
        <v>0</v>
      </c>
      <c r="BL140" s="17" t="s">
        <v>195</v>
      </c>
      <c r="BM140" s="197" t="s">
        <v>2508</v>
      </c>
    </row>
    <row r="141" spans="1:65" s="2" customFormat="1" ht="24.2" customHeight="1">
      <c r="A141" s="34"/>
      <c r="B141" s="35"/>
      <c r="C141" s="227" t="s">
        <v>7</v>
      </c>
      <c r="D141" s="227" t="s">
        <v>219</v>
      </c>
      <c r="E141" s="228" t="s">
        <v>2509</v>
      </c>
      <c r="F141" s="229" t="s">
        <v>2510</v>
      </c>
      <c r="G141" s="230" t="s">
        <v>2511</v>
      </c>
      <c r="H141" s="231">
        <v>2</v>
      </c>
      <c r="I141" s="232"/>
      <c r="J141" s="233">
        <f t="shared" si="0"/>
        <v>0</v>
      </c>
      <c r="K141" s="229" t="s">
        <v>1</v>
      </c>
      <c r="L141" s="234"/>
      <c r="M141" s="235" t="s">
        <v>1</v>
      </c>
      <c r="N141" s="236" t="s">
        <v>38</v>
      </c>
      <c r="O141" s="71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239</v>
      </c>
      <c r="AT141" s="197" t="s">
        <v>219</v>
      </c>
      <c r="AU141" s="197" t="s">
        <v>83</v>
      </c>
      <c r="AY141" s="17" t="s">
        <v>143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81</v>
      </c>
      <c r="BK141" s="198">
        <f t="shared" si="9"/>
        <v>0</v>
      </c>
      <c r="BL141" s="17" t="s">
        <v>195</v>
      </c>
      <c r="BM141" s="197" t="s">
        <v>2512</v>
      </c>
    </row>
    <row r="142" spans="1:65" s="2" customFormat="1" ht="33" customHeight="1">
      <c r="A142" s="34"/>
      <c r="B142" s="35"/>
      <c r="C142" s="186" t="s">
        <v>222</v>
      </c>
      <c r="D142" s="186" t="s">
        <v>145</v>
      </c>
      <c r="E142" s="187" t="s">
        <v>2513</v>
      </c>
      <c r="F142" s="188" t="s">
        <v>2514</v>
      </c>
      <c r="G142" s="189" t="s">
        <v>2515</v>
      </c>
      <c r="H142" s="190">
        <v>1</v>
      </c>
      <c r="I142" s="191"/>
      <c r="J142" s="192">
        <f t="shared" si="0"/>
        <v>0</v>
      </c>
      <c r="K142" s="188" t="s">
        <v>1</v>
      </c>
      <c r="L142" s="39"/>
      <c r="M142" s="193" t="s">
        <v>1</v>
      </c>
      <c r="N142" s="194" t="s">
        <v>38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195</v>
      </c>
      <c r="AT142" s="197" t="s">
        <v>145</v>
      </c>
      <c r="AU142" s="197" t="s">
        <v>83</v>
      </c>
      <c r="AY142" s="17" t="s">
        <v>143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81</v>
      </c>
      <c r="BK142" s="198">
        <f t="shared" si="9"/>
        <v>0</v>
      </c>
      <c r="BL142" s="17" t="s">
        <v>195</v>
      </c>
      <c r="BM142" s="197" t="s">
        <v>2516</v>
      </c>
    </row>
    <row r="143" spans="1:65" s="2" customFormat="1" ht="24.2" customHeight="1">
      <c r="A143" s="34"/>
      <c r="B143" s="35"/>
      <c r="C143" s="186" t="s">
        <v>282</v>
      </c>
      <c r="D143" s="186" t="s">
        <v>145</v>
      </c>
      <c r="E143" s="187" t="s">
        <v>2517</v>
      </c>
      <c r="F143" s="188" t="s">
        <v>2518</v>
      </c>
      <c r="G143" s="189" t="s">
        <v>1030</v>
      </c>
      <c r="H143" s="190">
        <v>1</v>
      </c>
      <c r="I143" s="191"/>
      <c r="J143" s="192">
        <f t="shared" si="0"/>
        <v>0</v>
      </c>
      <c r="K143" s="188" t="s">
        <v>1</v>
      </c>
      <c r="L143" s="39"/>
      <c r="M143" s="193" t="s">
        <v>1</v>
      </c>
      <c r="N143" s="194" t="s">
        <v>38</v>
      </c>
      <c r="O143" s="71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145</v>
      </c>
      <c r="AU143" s="197" t="s">
        <v>83</v>
      </c>
      <c r="AY143" s="17" t="s">
        <v>143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81</v>
      </c>
      <c r="BK143" s="198">
        <f t="shared" si="9"/>
        <v>0</v>
      </c>
      <c r="BL143" s="17" t="s">
        <v>195</v>
      </c>
      <c r="BM143" s="197" t="s">
        <v>2519</v>
      </c>
    </row>
    <row r="144" spans="1:65" s="2" customFormat="1" ht="21.75" customHeight="1">
      <c r="A144" s="34"/>
      <c r="B144" s="35"/>
      <c r="C144" s="186" t="s">
        <v>225</v>
      </c>
      <c r="D144" s="186" t="s">
        <v>145</v>
      </c>
      <c r="E144" s="187" t="s">
        <v>2520</v>
      </c>
      <c r="F144" s="188" t="s">
        <v>2521</v>
      </c>
      <c r="G144" s="189" t="s">
        <v>1030</v>
      </c>
      <c r="H144" s="190">
        <v>1</v>
      </c>
      <c r="I144" s="191"/>
      <c r="J144" s="192">
        <f t="shared" si="0"/>
        <v>0</v>
      </c>
      <c r="K144" s="188" t="s">
        <v>1</v>
      </c>
      <c r="L144" s="39"/>
      <c r="M144" s="193" t="s">
        <v>1</v>
      </c>
      <c r="N144" s="194" t="s">
        <v>38</v>
      </c>
      <c r="O144" s="71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145</v>
      </c>
      <c r="AU144" s="197" t="s">
        <v>83</v>
      </c>
      <c r="AY144" s="17" t="s">
        <v>143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7" t="s">
        <v>81</v>
      </c>
      <c r="BK144" s="198">
        <f t="shared" si="9"/>
        <v>0</v>
      </c>
      <c r="BL144" s="17" t="s">
        <v>195</v>
      </c>
      <c r="BM144" s="197" t="s">
        <v>2522</v>
      </c>
    </row>
    <row r="145" spans="1:65" s="2" customFormat="1" ht="16.5" customHeight="1">
      <c r="A145" s="34"/>
      <c r="B145" s="35"/>
      <c r="C145" s="186" t="s">
        <v>292</v>
      </c>
      <c r="D145" s="186" t="s">
        <v>145</v>
      </c>
      <c r="E145" s="187" t="s">
        <v>2523</v>
      </c>
      <c r="F145" s="188" t="s">
        <v>2524</v>
      </c>
      <c r="G145" s="189" t="s">
        <v>1030</v>
      </c>
      <c r="H145" s="190">
        <v>1</v>
      </c>
      <c r="I145" s="191"/>
      <c r="J145" s="192">
        <f t="shared" si="0"/>
        <v>0</v>
      </c>
      <c r="K145" s="188" t="s">
        <v>1</v>
      </c>
      <c r="L145" s="39"/>
      <c r="M145" s="193" t="s">
        <v>1</v>
      </c>
      <c r="N145" s="194" t="s">
        <v>38</v>
      </c>
      <c r="O145" s="71"/>
      <c r="P145" s="195">
        <f t="shared" si="1"/>
        <v>0</v>
      </c>
      <c r="Q145" s="195">
        <v>0</v>
      </c>
      <c r="R145" s="195">
        <f t="shared" si="2"/>
        <v>0</v>
      </c>
      <c r="S145" s="195">
        <v>0</v>
      </c>
      <c r="T145" s="196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145</v>
      </c>
      <c r="AU145" s="197" t="s">
        <v>83</v>
      </c>
      <c r="AY145" s="17" t="s">
        <v>143</v>
      </c>
      <c r="BE145" s="198">
        <f t="shared" si="4"/>
        <v>0</v>
      </c>
      <c r="BF145" s="198">
        <f t="shared" si="5"/>
        <v>0</v>
      </c>
      <c r="BG145" s="198">
        <f t="shared" si="6"/>
        <v>0</v>
      </c>
      <c r="BH145" s="198">
        <f t="shared" si="7"/>
        <v>0</v>
      </c>
      <c r="BI145" s="198">
        <f t="shared" si="8"/>
        <v>0</v>
      </c>
      <c r="BJ145" s="17" t="s">
        <v>81</v>
      </c>
      <c r="BK145" s="198">
        <f t="shared" si="9"/>
        <v>0</v>
      </c>
      <c r="BL145" s="17" t="s">
        <v>195</v>
      </c>
      <c r="BM145" s="197" t="s">
        <v>2525</v>
      </c>
    </row>
    <row r="146" spans="1:65" s="2" customFormat="1" ht="16.5" customHeight="1">
      <c r="A146" s="34"/>
      <c r="B146" s="35"/>
      <c r="C146" s="186" t="s">
        <v>229</v>
      </c>
      <c r="D146" s="186" t="s">
        <v>145</v>
      </c>
      <c r="E146" s="187" t="s">
        <v>2526</v>
      </c>
      <c r="F146" s="188" t="s">
        <v>2527</v>
      </c>
      <c r="G146" s="189" t="s">
        <v>1030</v>
      </c>
      <c r="H146" s="190">
        <v>1</v>
      </c>
      <c r="I146" s="191"/>
      <c r="J146" s="192">
        <f t="shared" si="0"/>
        <v>0</v>
      </c>
      <c r="K146" s="188" t="s">
        <v>1</v>
      </c>
      <c r="L146" s="39"/>
      <c r="M146" s="193" t="s">
        <v>1</v>
      </c>
      <c r="N146" s="194" t="s">
        <v>38</v>
      </c>
      <c r="O146" s="71"/>
      <c r="P146" s="195">
        <f t="shared" si="1"/>
        <v>0</v>
      </c>
      <c r="Q146" s="195">
        <v>0</v>
      </c>
      <c r="R146" s="195">
        <f t="shared" si="2"/>
        <v>0</v>
      </c>
      <c r="S146" s="195">
        <v>0</v>
      </c>
      <c r="T146" s="196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195</v>
      </c>
      <c r="AT146" s="197" t="s">
        <v>145</v>
      </c>
      <c r="AU146" s="197" t="s">
        <v>83</v>
      </c>
      <c r="AY146" s="17" t="s">
        <v>143</v>
      </c>
      <c r="BE146" s="198">
        <f t="shared" si="4"/>
        <v>0</v>
      </c>
      <c r="BF146" s="198">
        <f t="shared" si="5"/>
        <v>0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7" t="s">
        <v>81</v>
      </c>
      <c r="BK146" s="198">
        <f t="shared" si="9"/>
        <v>0</v>
      </c>
      <c r="BL146" s="17" t="s">
        <v>195</v>
      </c>
      <c r="BM146" s="197" t="s">
        <v>2528</v>
      </c>
    </row>
    <row r="147" spans="1:65" s="2" customFormat="1" ht="16.5" customHeight="1">
      <c r="A147" s="34"/>
      <c r="B147" s="35"/>
      <c r="C147" s="186" t="s">
        <v>301</v>
      </c>
      <c r="D147" s="186" t="s">
        <v>145</v>
      </c>
      <c r="E147" s="187" t="s">
        <v>2529</v>
      </c>
      <c r="F147" s="188" t="s">
        <v>2530</v>
      </c>
      <c r="G147" s="189" t="s">
        <v>1030</v>
      </c>
      <c r="H147" s="190">
        <v>1</v>
      </c>
      <c r="I147" s="191"/>
      <c r="J147" s="192">
        <f t="shared" si="0"/>
        <v>0</v>
      </c>
      <c r="K147" s="188" t="s">
        <v>1</v>
      </c>
      <c r="L147" s="39"/>
      <c r="M147" s="193" t="s">
        <v>1</v>
      </c>
      <c r="N147" s="194" t="s">
        <v>38</v>
      </c>
      <c r="O147" s="71"/>
      <c r="P147" s="195">
        <f t="shared" si="1"/>
        <v>0</v>
      </c>
      <c r="Q147" s="195">
        <v>0</v>
      </c>
      <c r="R147" s="195">
        <f t="shared" si="2"/>
        <v>0</v>
      </c>
      <c r="S147" s="195">
        <v>0</v>
      </c>
      <c r="T147" s="196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145</v>
      </c>
      <c r="AU147" s="197" t="s">
        <v>83</v>
      </c>
      <c r="AY147" s="17" t="s">
        <v>143</v>
      </c>
      <c r="BE147" s="198">
        <f t="shared" si="4"/>
        <v>0</v>
      </c>
      <c r="BF147" s="198">
        <f t="shared" si="5"/>
        <v>0</v>
      </c>
      <c r="BG147" s="198">
        <f t="shared" si="6"/>
        <v>0</v>
      </c>
      <c r="BH147" s="198">
        <f t="shared" si="7"/>
        <v>0</v>
      </c>
      <c r="BI147" s="198">
        <f t="shared" si="8"/>
        <v>0</v>
      </c>
      <c r="BJ147" s="17" t="s">
        <v>81</v>
      </c>
      <c r="BK147" s="198">
        <f t="shared" si="9"/>
        <v>0</v>
      </c>
      <c r="BL147" s="17" t="s">
        <v>195</v>
      </c>
      <c r="BM147" s="197" t="s">
        <v>2531</v>
      </c>
    </row>
    <row r="148" spans="1:65" s="2" customFormat="1" ht="16.5" customHeight="1">
      <c r="A148" s="34"/>
      <c r="B148" s="35"/>
      <c r="C148" s="186" t="s">
        <v>232</v>
      </c>
      <c r="D148" s="186" t="s">
        <v>145</v>
      </c>
      <c r="E148" s="187" t="s">
        <v>2532</v>
      </c>
      <c r="F148" s="188" t="s">
        <v>2533</v>
      </c>
      <c r="G148" s="189" t="s">
        <v>1030</v>
      </c>
      <c r="H148" s="190">
        <v>1</v>
      </c>
      <c r="I148" s="191"/>
      <c r="J148" s="192">
        <f t="shared" si="0"/>
        <v>0</v>
      </c>
      <c r="K148" s="188" t="s">
        <v>1</v>
      </c>
      <c r="L148" s="39"/>
      <c r="M148" s="193" t="s">
        <v>1</v>
      </c>
      <c r="N148" s="194" t="s">
        <v>38</v>
      </c>
      <c r="O148" s="71"/>
      <c r="P148" s="195">
        <f t="shared" si="1"/>
        <v>0</v>
      </c>
      <c r="Q148" s="195">
        <v>0</v>
      </c>
      <c r="R148" s="195">
        <f t="shared" si="2"/>
        <v>0</v>
      </c>
      <c r="S148" s="195">
        <v>0</v>
      </c>
      <c r="T148" s="196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195</v>
      </c>
      <c r="AT148" s="197" t="s">
        <v>145</v>
      </c>
      <c r="AU148" s="197" t="s">
        <v>83</v>
      </c>
      <c r="AY148" s="17" t="s">
        <v>143</v>
      </c>
      <c r="BE148" s="198">
        <f t="shared" si="4"/>
        <v>0</v>
      </c>
      <c r="BF148" s="198">
        <f t="shared" si="5"/>
        <v>0</v>
      </c>
      <c r="BG148" s="198">
        <f t="shared" si="6"/>
        <v>0</v>
      </c>
      <c r="BH148" s="198">
        <f t="shared" si="7"/>
        <v>0</v>
      </c>
      <c r="BI148" s="198">
        <f t="shared" si="8"/>
        <v>0</v>
      </c>
      <c r="BJ148" s="17" t="s">
        <v>81</v>
      </c>
      <c r="BK148" s="198">
        <f t="shared" si="9"/>
        <v>0</v>
      </c>
      <c r="BL148" s="17" t="s">
        <v>195</v>
      </c>
      <c r="BM148" s="197" t="s">
        <v>2534</v>
      </c>
    </row>
    <row r="149" spans="1:65" s="2" customFormat="1" ht="37.9" customHeight="1">
      <c r="A149" s="34"/>
      <c r="B149" s="35"/>
      <c r="C149" s="186" t="s">
        <v>310</v>
      </c>
      <c r="D149" s="186" t="s">
        <v>145</v>
      </c>
      <c r="E149" s="187" t="s">
        <v>2535</v>
      </c>
      <c r="F149" s="188" t="s">
        <v>2536</v>
      </c>
      <c r="G149" s="189" t="s">
        <v>1030</v>
      </c>
      <c r="H149" s="190">
        <v>1</v>
      </c>
      <c r="I149" s="191"/>
      <c r="J149" s="192">
        <f t="shared" si="0"/>
        <v>0</v>
      </c>
      <c r="K149" s="188" t="s">
        <v>1</v>
      </c>
      <c r="L149" s="39"/>
      <c r="M149" s="251" t="s">
        <v>1</v>
      </c>
      <c r="N149" s="252" t="s">
        <v>38</v>
      </c>
      <c r="O149" s="253"/>
      <c r="P149" s="254">
        <f t="shared" si="1"/>
        <v>0</v>
      </c>
      <c r="Q149" s="254">
        <v>0</v>
      </c>
      <c r="R149" s="254">
        <f t="shared" si="2"/>
        <v>0</v>
      </c>
      <c r="S149" s="254">
        <v>0</v>
      </c>
      <c r="T149" s="255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195</v>
      </c>
      <c r="AT149" s="197" t="s">
        <v>145</v>
      </c>
      <c r="AU149" s="197" t="s">
        <v>83</v>
      </c>
      <c r="AY149" s="17" t="s">
        <v>143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7" t="s">
        <v>81</v>
      </c>
      <c r="BK149" s="198">
        <f t="shared" si="9"/>
        <v>0</v>
      </c>
      <c r="BL149" s="17" t="s">
        <v>195</v>
      </c>
      <c r="BM149" s="197" t="s">
        <v>2537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DLlcOHUCu9KeB0ausToPPCwet0mnxil/GhVdHCIDs2PqSLPxtrR9Clgbn15RLorHfrAxPc8F/vODaYeboGCBqg==" saltValue="NnTWScCzCxpi/fVLyytbRcxIWVWzDnu/R2CwzLC2Zzf4NODMjwwEzdRGTlFa6dQPmePKGqtw0FD6aIzNWMCBNg==" spinCount="100000" sheet="1" objects="1" scenarios="1" formatColumns="0" formatRows="0" autoFilter="0"/>
  <autoFilter ref="C117:K14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5" ma:contentTypeDescription="Vytvoří nový dokument" ma:contentTypeScope="" ma:versionID="75eef9d59fa2b8fc16149ca29ab3d187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ca09dd70c9f952ef1581a2fa5f97f0e9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8D2635-E5D0-48FD-A87B-C3B06CE9B430}"/>
</file>

<file path=customXml/itemProps2.xml><?xml version="1.0" encoding="utf-8"?>
<ds:datastoreItem xmlns:ds="http://schemas.openxmlformats.org/officeDocument/2006/customXml" ds:itemID="{C792EEFD-F670-421B-9739-308FD92951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Stavební část</vt:lpstr>
      <vt:lpstr>SO 02 - Ústřední vytápění</vt:lpstr>
      <vt:lpstr>SO 03 - Elektroinstalace</vt:lpstr>
      <vt:lpstr>SO 04 - Zdravotechnika</vt:lpstr>
      <vt:lpstr>SO 05 - Vzduchotechnika</vt:lpstr>
      <vt:lpstr>'Rekapitulace stavby'!Názvy_tisku</vt:lpstr>
      <vt:lpstr>'SO 01 - Stavební část'!Názvy_tisku</vt:lpstr>
      <vt:lpstr>'SO 02 - Ústřední vytápění'!Názvy_tisku</vt:lpstr>
      <vt:lpstr>'SO 03 - Elektroinstalace'!Názvy_tisku</vt:lpstr>
      <vt:lpstr>'SO 04 - Zdravotechnika'!Názvy_tisku</vt:lpstr>
      <vt:lpstr>'SO 05 - Vzduchotechnika'!Názvy_tisku</vt:lpstr>
      <vt:lpstr>'Rekapitulace stavby'!Oblast_tisku</vt:lpstr>
      <vt:lpstr>'SO 01 - Stavební část'!Oblast_tisku</vt:lpstr>
      <vt:lpstr>'SO 02 - Ústřední vytápění'!Oblast_tisku</vt:lpstr>
      <vt:lpstr>'SO 03 - Elektroinstalace'!Oblast_tisku</vt:lpstr>
      <vt:lpstr>'SO 04 - Zdravotechnika'!Oblast_tisku</vt:lpstr>
      <vt:lpstr>'SO 05 - Vzduchotechnika'!Oblast_tisku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A10-9700\Prajka</dc:creator>
  <cp:lastModifiedBy>Prajka</cp:lastModifiedBy>
  <dcterms:created xsi:type="dcterms:W3CDTF">2024-01-30T16:00:29Z</dcterms:created>
  <dcterms:modified xsi:type="dcterms:W3CDTF">2024-01-30T16:00:55Z</dcterms:modified>
</cp:coreProperties>
</file>